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ohara_miyu\Desktop\"/>
    </mc:Choice>
  </mc:AlternateContent>
  <bookViews>
    <workbookView xWindow="0" yWindow="12" windowWidth="9012" windowHeight="6660"/>
  </bookViews>
  <sheets>
    <sheet name="目次" sheetId="2" r:id="rId1"/>
    <sheet name="4-1-2" sheetId="1" r:id="rId2"/>
    <sheet name="4-3" sheetId="3" r:id="rId3"/>
    <sheet name="4-4" sheetId="4" r:id="rId4"/>
    <sheet name="4-5" sheetId="5" r:id="rId5"/>
    <sheet name="4-6" sheetId="6" r:id="rId6"/>
    <sheet name="4-7-8" sheetId="7" r:id="rId7"/>
    <sheet name="4-9" sheetId="8" r:id="rId8"/>
    <sheet name="4-10-11-12" sheetId="9" r:id="rId9"/>
    <sheet name="4-13" sheetId="10" r:id="rId10"/>
    <sheet name="4-14-15" sheetId="11" r:id="rId11"/>
    <sheet name="4-16-17" sheetId="12" r:id="rId12"/>
    <sheet name="4-18" sheetId="13" r:id="rId13"/>
    <sheet name="4-19" sheetId="14" r:id="rId14"/>
    <sheet name="4-20" sheetId="15" r:id="rId15"/>
  </sheets>
  <definedNames>
    <definedName name="_xlnm.Print_Area" localSheetId="8">'4-10-11-12'!$A$1:$I$37</definedName>
    <definedName name="_xlnm.Print_Area" localSheetId="9">'4-13'!$A$1:$I$21</definedName>
    <definedName name="_xlnm.Print_Area" localSheetId="10">'4-14-15'!$A$1:$J$27</definedName>
    <definedName name="_xlnm.Print_Area" localSheetId="11">'4-16-17'!$A$1:$H$17</definedName>
    <definedName name="_xlnm.Print_Area" localSheetId="12">'4-18'!$A$1:$G$21</definedName>
    <definedName name="_xlnm.Print_Area" localSheetId="14">'4-20'!$A$1:$I$59</definedName>
    <definedName name="_xlnm.Print_Area" localSheetId="2">'4-3'!$A$1:$N$37</definedName>
    <definedName name="_xlnm.Print_Area" localSheetId="3">'4-4'!$A$1:$I$36</definedName>
    <definedName name="_xlnm.Print_Area" localSheetId="6">'4-7-8'!$A$1:$I$38</definedName>
    <definedName name="_xlnm.Print_Area" localSheetId="7">'4-9'!$A$1:$I$33</definedName>
  </definedNames>
  <calcPr calcId="162913"/>
</workbook>
</file>

<file path=xl/calcChain.xml><?xml version="1.0" encoding="utf-8"?>
<calcChain xmlns="http://schemas.openxmlformats.org/spreadsheetml/2006/main">
  <c r="I5" i="4" l="1"/>
  <c r="I32" i="4" s="1"/>
  <c r="G54" i="15"/>
  <c r="F54" i="15"/>
  <c r="G12" i="15"/>
  <c r="G46" i="15" s="1"/>
  <c r="F12" i="15"/>
  <c r="F46" i="15" s="1"/>
  <c r="B12" i="15"/>
  <c r="B46" i="15" s="1"/>
  <c r="C12" i="15"/>
  <c r="C46" i="15" s="1"/>
  <c r="B54" i="15"/>
  <c r="C54" i="15"/>
  <c r="I12" i="4"/>
  <c r="I34" i="4" s="1"/>
  <c r="I8" i="4"/>
  <c r="I33" i="4" s="1"/>
  <c r="C4" i="14"/>
  <c r="D4" i="14"/>
  <c r="H4" i="14"/>
  <c r="H64" i="14"/>
  <c r="I4" i="14"/>
  <c r="B5" i="14"/>
  <c r="G5" i="14"/>
  <c r="G4" i="14"/>
  <c r="B6" i="14"/>
  <c r="B4" i="14"/>
  <c r="G6" i="14"/>
  <c r="B7" i="14"/>
  <c r="G7" i="14"/>
  <c r="B8" i="14"/>
  <c r="G8" i="14"/>
  <c r="B9" i="14"/>
  <c r="G9" i="14"/>
  <c r="C10" i="14"/>
  <c r="D10" i="14"/>
  <c r="H10" i="14"/>
  <c r="I10" i="14"/>
  <c r="B11" i="14"/>
  <c r="G11" i="14"/>
  <c r="G10" i="14"/>
  <c r="B12" i="14"/>
  <c r="B10" i="14"/>
  <c r="G12" i="14"/>
  <c r="B13" i="14"/>
  <c r="G13" i="14"/>
  <c r="B14" i="14"/>
  <c r="G14" i="14"/>
  <c r="B15" i="14"/>
  <c r="G15" i="14"/>
  <c r="B16" i="14"/>
  <c r="C16" i="14"/>
  <c r="D16" i="14"/>
  <c r="H16" i="14"/>
  <c r="I16" i="14"/>
  <c r="B17" i="14"/>
  <c r="G17" i="14"/>
  <c r="G16" i="14"/>
  <c r="B18" i="14"/>
  <c r="G18" i="14"/>
  <c r="B19" i="14"/>
  <c r="G19" i="14"/>
  <c r="B20" i="14"/>
  <c r="G20" i="14"/>
  <c r="B21" i="14"/>
  <c r="G21" i="14"/>
  <c r="C22" i="14"/>
  <c r="D22" i="14"/>
  <c r="H22" i="14"/>
  <c r="I22" i="14"/>
  <c r="B23" i="14"/>
  <c r="G23" i="14"/>
  <c r="G22" i="14"/>
  <c r="B24" i="14"/>
  <c r="B22" i="14"/>
  <c r="G64" i="14"/>
  <c r="G24" i="14"/>
  <c r="B25" i="14"/>
  <c r="G25" i="14"/>
  <c r="B26" i="14"/>
  <c r="G26" i="14"/>
  <c r="B27" i="14"/>
  <c r="G27" i="14"/>
  <c r="C28" i="14"/>
  <c r="D28" i="14"/>
  <c r="H28" i="14"/>
  <c r="I28" i="14"/>
  <c r="B29" i="14"/>
  <c r="G29" i="14"/>
  <c r="G28" i="14"/>
  <c r="B30" i="14"/>
  <c r="B28" i="14"/>
  <c r="G30" i="14"/>
  <c r="B31" i="14"/>
  <c r="G31" i="14"/>
  <c r="B32" i="14"/>
  <c r="G32" i="14"/>
  <c r="B33" i="14"/>
  <c r="G33" i="14"/>
  <c r="C34" i="14"/>
  <c r="D34" i="14"/>
  <c r="H34" i="14"/>
  <c r="I34" i="14"/>
  <c r="B35" i="14"/>
  <c r="G35" i="14"/>
  <c r="G34" i="14"/>
  <c r="B36" i="14"/>
  <c r="B34" i="14"/>
  <c r="G36" i="14"/>
  <c r="B37" i="14"/>
  <c r="G37" i="14"/>
  <c r="B38" i="14"/>
  <c r="G38" i="14"/>
  <c r="B39" i="14"/>
  <c r="G39" i="14"/>
  <c r="C44" i="14"/>
  <c r="D44" i="14"/>
  <c r="H44" i="14"/>
  <c r="I44" i="14"/>
  <c r="B45" i="14"/>
  <c r="G45" i="14"/>
  <c r="G44" i="14"/>
  <c r="B46" i="14"/>
  <c r="B44" i="14"/>
  <c r="G46" i="14"/>
  <c r="B47" i="14"/>
  <c r="G47" i="14"/>
  <c r="B48" i="14"/>
  <c r="G48" i="14"/>
  <c r="B49" i="14"/>
  <c r="G49" i="14"/>
  <c r="C50" i="14"/>
  <c r="D50" i="14"/>
  <c r="H50" i="14"/>
  <c r="I50" i="14"/>
  <c r="B51" i="14"/>
  <c r="G51" i="14"/>
  <c r="G50" i="14"/>
  <c r="B52" i="14"/>
  <c r="B50" i="14"/>
  <c r="G52" i="14"/>
  <c r="B53" i="14"/>
  <c r="G53" i="14"/>
  <c r="B54" i="14"/>
  <c r="G54" i="14"/>
  <c r="B55" i="14"/>
  <c r="G55" i="14"/>
  <c r="C56" i="14"/>
  <c r="D56" i="14"/>
  <c r="G56" i="14"/>
  <c r="B57" i="14"/>
  <c r="G57" i="14"/>
  <c r="B58" i="14"/>
  <c r="B59" i="14"/>
  <c r="B60" i="14"/>
  <c r="B56" i="14"/>
  <c r="B61" i="14"/>
  <c r="I61" i="14"/>
  <c r="I63" i="14"/>
  <c r="C62" i="14"/>
  <c r="H66" i="14"/>
  <c r="D62" i="14"/>
  <c r="I66" i="14"/>
  <c r="H62" i="14"/>
  <c r="I62" i="14"/>
  <c r="B63" i="14"/>
  <c r="B62" i="14"/>
  <c r="B64" i="14"/>
  <c r="I64" i="14"/>
  <c r="B65" i="14"/>
  <c r="B66" i="14"/>
  <c r="B67" i="14"/>
  <c r="B68" i="14"/>
  <c r="C68" i="14"/>
  <c r="H70" i="14"/>
  <c r="D68" i="14"/>
  <c r="H68" i="14"/>
  <c r="H69" i="14"/>
  <c r="I68" i="14"/>
  <c r="I69" i="14"/>
  <c r="B69" i="14"/>
  <c r="B70" i="14"/>
  <c r="I70" i="14"/>
  <c r="B71" i="14"/>
  <c r="B72" i="14"/>
  <c r="B73" i="14"/>
  <c r="C74" i="14"/>
  <c r="D74" i="14"/>
  <c r="B75" i="14"/>
  <c r="B76" i="14"/>
  <c r="B74" i="14"/>
  <c r="B77" i="14"/>
  <c r="B78" i="14"/>
  <c r="B79" i="14"/>
  <c r="E5" i="11"/>
  <c r="G5" i="11"/>
  <c r="B17" i="11"/>
  <c r="C17" i="11"/>
  <c r="D17" i="11"/>
  <c r="E17" i="11"/>
  <c r="F17" i="11"/>
  <c r="G17" i="11"/>
  <c r="H17" i="11"/>
  <c r="I17" i="11"/>
  <c r="J17" i="11"/>
  <c r="B18" i="11"/>
  <c r="B19" i="11"/>
  <c r="B20" i="11"/>
  <c r="B21" i="11"/>
  <c r="B22" i="11"/>
  <c r="B23" i="11"/>
  <c r="B24" i="11"/>
  <c r="B25" i="11"/>
  <c r="J25" i="11"/>
  <c r="C6" i="10"/>
  <c r="G6" i="10"/>
  <c r="H6" i="10"/>
  <c r="C7" i="10"/>
  <c r="D7" i="10"/>
  <c r="D6" i="10"/>
  <c r="F7" i="10"/>
  <c r="F6" i="10"/>
  <c r="E6" i="10"/>
  <c r="G7" i="10"/>
  <c r="H7" i="10"/>
  <c r="I7" i="10"/>
  <c r="E8" i="10"/>
  <c r="E7" i="10"/>
  <c r="E9" i="10"/>
  <c r="B10" i="10"/>
  <c r="E10" i="10"/>
  <c r="E11" i="10"/>
  <c r="B11" i="10"/>
  <c r="E12" i="10"/>
  <c r="B12" i="10"/>
  <c r="C14" i="10"/>
  <c r="B14" i="10"/>
  <c r="B13" i="10"/>
  <c r="D14" i="10"/>
  <c r="D13" i="10"/>
  <c r="E14" i="10"/>
  <c r="E13" i="10"/>
  <c r="F14" i="10"/>
  <c r="F13" i="10"/>
  <c r="G14" i="10"/>
  <c r="G13" i="10"/>
  <c r="H14" i="10"/>
  <c r="H13" i="10"/>
  <c r="I13" i="10"/>
  <c r="B15" i="10"/>
  <c r="B16" i="10"/>
  <c r="B17" i="10"/>
  <c r="B18" i="10"/>
  <c r="B19" i="10"/>
  <c r="E8" i="9"/>
  <c r="G8" i="9"/>
  <c r="G9" i="9"/>
  <c r="G10" i="9"/>
  <c r="G11" i="9"/>
  <c r="G12" i="9"/>
  <c r="G13" i="9"/>
  <c r="G14" i="9"/>
  <c r="B21" i="9"/>
  <c r="B22" i="9"/>
  <c r="B23" i="9"/>
  <c r="C31" i="9"/>
  <c r="C30" i="9"/>
  <c r="D31" i="9"/>
  <c r="D30" i="9"/>
  <c r="E31" i="9"/>
  <c r="E30" i="9"/>
  <c r="F31" i="9"/>
  <c r="F30" i="9"/>
  <c r="G31" i="9"/>
  <c r="G30" i="9"/>
  <c r="H31" i="9"/>
  <c r="H30" i="9"/>
  <c r="I31" i="9"/>
  <c r="I30" i="9"/>
  <c r="B32" i="9"/>
  <c r="B33" i="9"/>
  <c r="B34" i="9"/>
  <c r="B35" i="9"/>
  <c r="B36" i="9"/>
  <c r="E5" i="4"/>
  <c r="E4" i="4" s="1"/>
  <c r="F5" i="4"/>
  <c r="G5" i="4"/>
  <c r="G4" i="4"/>
  <c r="G32" i="4" s="1"/>
  <c r="D8" i="4"/>
  <c r="D4" i="4"/>
  <c r="E8" i="4"/>
  <c r="F8" i="4"/>
  <c r="G8" i="4"/>
  <c r="H8" i="4"/>
  <c r="H33" i="4" s="1"/>
  <c r="D12" i="4"/>
  <c r="E12" i="4"/>
  <c r="F12" i="4"/>
  <c r="G12" i="4"/>
  <c r="G34" i="4"/>
  <c r="H12" i="4"/>
  <c r="H34" i="4"/>
  <c r="H32" i="4"/>
  <c r="D5" i="3"/>
  <c r="E5" i="3"/>
  <c r="F5" i="3"/>
  <c r="G5" i="3"/>
  <c r="H5" i="3"/>
  <c r="I5" i="3"/>
  <c r="J5" i="3"/>
  <c r="K5" i="3"/>
  <c r="L5" i="3"/>
  <c r="M5" i="3"/>
  <c r="N5" i="3"/>
  <c r="C6" i="3"/>
  <c r="C5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D21" i="3"/>
  <c r="E21" i="3"/>
  <c r="F21" i="3"/>
  <c r="G21" i="3"/>
  <c r="H21" i="3"/>
  <c r="I21" i="3"/>
  <c r="J21" i="3"/>
  <c r="K21" i="3"/>
  <c r="L21" i="3"/>
  <c r="M21" i="3"/>
  <c r="N21" i="3"/>
  <c r="C22" i="3"/>
  <c r="C2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E39" i="1"/>
  <c r="G39" i="1"/>
  <c r="F39" i="1"/>
  <c r="F35" i="1"/>
  <c r="F34" i="1"/>
  <c r="G34" i="1"/>
  <c r="G35" i="1"/>
  <c r="F36" i="1"/>
  <c r="G36" i="1"/>
  <c r="F37" i="1"/>
  <c r="G37" i="1"/>
  <c r="E38" i="1"/>
  <c r="F38" i="1"/>
  <c r="G38" i="1"/>
  <c r="G66" i="14"/>
  <c r="G68" i="14"/>
  <c r="G70" i="14"/>
  <c r="G61" i="14"/>
  <c r="G63" i="14"/>
  <c r="G62" i="14"/>
  <c r="H61" i="14"/>
  <c r="H63" i="14"/>
  <c r="B7" i="10"/>
  <c r="B6" i="10"/>
  <c r="C13" i="10"/>
  <c r="G33" i="4"/>
  <c r="B30" i="9"/>
  <c r="B31" i="9"/>
  <c r="E7" i="9"/>
  <c r="E6" i="9"/>
  <c r="G6" i="9"/>
  <c r="G7" i="9"/>
  <c r="G67" i="14"/>
  <c r="G65" i="14"/>
  <c r="G71" i="14"/>
  <c r="G69" i="14"/>
  <c r="I67" i="14"/>
  <c r="I65" i="14"/>
  <c r="H67" i="14"/>
  <c r="I71" i="14"/>
  <c r="H65" i="14"/>
  <c r="H71" i="14"/>
  <c r="F34" i="4" l="1"/>
  <c r="E34" i="4"/>
  <c r="E33" i="4"/>
  <c r="F4" i="4"/>
  <c r="F33" i="4" s="1"/>
  <c r="E32" i="4"/>
  <c r="F32" i="4" l="1"/>
</calcChain>
</file>

<file path=xl/comments1.xml><?xml version="1.0" encoding="utf-8"?>
<comments xmlns="http://schemas.openxmlformats.org/spreadsheetml/2006/main">
  <authors>
    <author>Windows ユーザー</author>
  </authors>
  <commentList>
    <comment ref="N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<sst xmlns="http://schemas.openxmlformats.org/spreadsheetml/2006/main" count="814" uniqueCount="491">
  <si>
    <t>年</t>
  </si>
  <si>
    <t>世帯数</t>
  </si>
  <si>
    <t>男</t>
  </si>
  <si>
    <t>女</t>
  </si>
  <si>
    <t>人口増加数</t>
  </si>
  <si>
    <t xml:space="preserve">面  積 </t>
  </si>
  <si>
    <t>人口密度</t>
  </si>
  <si>
    <t>年</t>
    <rPh sb="0" eb="1">
      <t>ネン</t>
    </rPh>
    <phoneticPr fontId="3"/>
  </si>
  <si>
    <t>－</t>
    <phoneticPr fontId="3"/>
  </si>
  <si>
    <t>平成 2</t>
    <phoneticPr fontId="3"/>
  </si>
  <si>
    <t>昭和35</t>
    <phoneticPr fontId="3"/>
  </si>
  <si>
    <t>人口総数</t>
    <phoneticPr fontId="3"/>
  </si>
  <si>
    <t>人 口</t>
    <phoneticPr fontId="3"/>
  </si>
  <si>
    <t>面積</t>
    <phoneticPr fontId="3"/>
  </si>
  <si>
    <t>市全体に対する割合（％）</t>
    <rPh sb="0" eb="3">
      <t>シゼンタイ</t>
    </rPh>
    <rPh sb="4" eb="5">
      <t>タイ</t>
    </rPh>
    <rPh sb="7" eb="9">
      <t>ワリアイ</t>
    </rPh>
    <phoneticPr fontId="3"/>
  </si>
  <si>
    <t>（k㎡）</t>
    <phoneticPr fontId="3"/>
  </si>
  <si>
    <t>（人/k㎡）</t>
    <phoneticPr fontId="3"/>
  </si>
  <si>
    <t>人口集中</t>
    <rPh sb="0" eb="2">
      <t>ジンコウ</t>
    </rPh>
    <rPh sb="2" eb="4">
      <t>シュウチュウ</t>
    </rPh>
    <phoneticPr fontId="3"/>
  </si>
  <si>
    <t>地区人口</t>
    <rPh sb="0" eb="2">
      <t>チク</t>
    </rPh>
    <rPh sb="2" eb="4">
      <t>ジンコウ</t>
    </rPh>
    <phoneticPr fontId="3"/>
  </si>
  <si>
    <t>人口増加率(%)</t>
    <phoneticPr fontId="3"/>
  </si>
  <si>
    <t>１．国勢調査人口</t>
    <phoneticPr fontId="3"/>
  </si>
  <si>
    <t>２．人口集中地区の人口及び面積</t>
    <phoneticPr fontId="3"/>
  </si>
  <si>
    <t>昭和40</t>
    <rPh sb="0" eb="2">
      <t>ショウワ</t>
    </rPh>
    <phoneticPr fontId="3"/>
  </si>
  <si>
    <t>昭和45</t>
    <rPh sb="0" eb="2">
      <t>ショウワ</t>
    </rPh>
    <phoneticPr fontId="3"/>
  </si>
  <si>
    <t xml:space="preserve"> 　　約4,000人以上)が市町村でお互いに隣接して5,000人以上の地域を構成している</t>
    <phoneticPr fontId="3"/>
  </si>
  <si>
    <t xml:space="preserve"> 　　国勢調査調査区の集まりを言う。</t>
    <phoneticPr fontId="3"/>
  </si>
  <si>
    <t>昭和50</t>
    <rPh sb="0" eb="2">
      <t>ショウワ</t>
    </rPh>
    <phoneticPr fontId="3"/>
  </si>
  <si>
    <t>昭和15</t>
    <rPh sb="0" eb="2">
      <t>ショウワ</t>
    </rPh>
    <phoneticPr fontId="3"/>
  </si>
  <si>
    <t>昭和22</t>
    <rPh sb="0" eb="2">
      <t>ショウワ</t>
    </rPh>
    <phoneticPr fontId="3"/>
  </si>
  <si>
    <t>昭和25</t>
    <rPh sb="0" eb="2">
      <t>ショウワ</t>
    </rPh>
    <phoneticPr fontId="3"/>
  </si>
  <si>
    <t>昭和30</t>
    <rPh sb="0" eb="2">
      <t>ショウワ</t>
    </rPh>
    <phoneticPr fontId="3"/>
  </si>
  <si>
    <t>昭和35</t>
    <rPh sb="0" eb="2">
      <t>ショウワ</t>
    </rPh>
    <phoneticPr fontId="3"/>
  </si>
  <si>
    <t>昭和55</t>
    <rPh sb="0" eb="2">
      <t>ショウワ</t>
    </rPh>
    <phoneticPr fontId="3"/>
  </si>
  <si>
    <t>昭和60</t>
    <rPh sb="0" eb="2">
      <t>ショウワ</t>
    </rPh>
    <phoneticPr fontId="3"/>
  </si>
  <si>
    <t>平成7</t>
    <rPh sb="0" eb="2">
      <t>ヘイセイ</t>
    </rPh>
    <phoneticPr fontId="3"/>
  </si>
  <si>
    <t>平成12</t>
    <rPh sb="0" eb="2">
      <t>ヘイセイ</t>
    </rPh>
    <phoneticPr fontId="3"/>
  </si>
  <si>
    <t>平成17</t>
    <rPh sb="0" eb="2">
      <t>ヘイセイ</t>
    </rPh>
    <phoneticPr fontId="3"/>
  </si>
  <si>
    <t>平成22</t>
    <rPh sb="0" eb="2">
      <t>ヘイセイ</t>
    </rPh>
    <phoneticPr fontId="3"/>
  </si>
  <si>
    <t>平成27</t>
    <rPh sb="0" eb="2">
      <t>ヘイセイ</t>
    </rPh>
    <phoneticPr fontId="3"/>
  </si>
  <si>
    <t>各年１０月１日現在</t>
    <phoneticPr fontId="3"/>
  </si>
  <si>
    <t>４　国勢調査</t>
    <rPh sb="2" eb="4">
      <t>コクセイ</t>
    </rPh>
    <rPh sb="4" eb="6">
      <t>チョウサ</t>
    </rPh>
    <phoneticPr fontId="3"/>
  </si>
  <si>
    <t>85 歳以上</t>
  </si>
  <si>
    <t>80 ～ 84歳</t>
    <rPh sb="7" eb="8">
      <t>サイ</t>
    </rPh>
    <phoneticPr fontId="3"/>
  </si>
  <si>
    <t>75 ～ 79歳</t>
    <rPh sb="7" eb="8">
      <t>サイ</t>
    </rPh>
    <phoneticPr fontId="3"/>
  </si>
  <si>
    <t>70 ～ 74歳</t>
    <rPh sb="7" eb="8">
      <t>サイ</t>
    </rPh>
    <phoneticPr fontId="3"/>
  </si>
  <si>
    <t>65 ～ 69歳</t>
    <rPh sb="7" eb="8">
      <t>サイ</t>
    </rPh>
    <phoneticPr fontId="3"/>
  </si>
  <si>
    <t>60 ～ 64歳</t>
    <rPh sb="7" eb="8">
      <t>サイ</t>
    </rPh>
    <phoneticPr fontId="3"/>
  </si>
  <si>
    <t>55 ～ 59歳</t>
    <rPh sb="7" eb="8">
      <t>サイ</t>
    </rPh>
    <phoneticPr fontId="3"/>
  </si>
  <si>
    <t>50 ～ 54歳</t>
    <rPh sb="7" eb="8">
      <t>サイ</t>
    </rPh>
    <phoneticPr fontId="3"/>
  </si>
  <si>
    <t>45 ～ 49歳</t>
    <rPh sb="7" eb="8">
      <t>サイ</t>
    </rPh>
    <phoneticPr fontId="3"/>
  </si>
  <si>
    <t>40 ～ 44歳</t>
    <rPh sb="7" eb="8">
      <t>サイ</t>
    </rPh>
    <phoneticPr fontId="3"/>
  </si>
  <si>
    <t>35 ～ 39歳</t>
    <rPh sb="7" eb="8">
      <t>サイ</t>
    </rPh>
    <phoneticPr fontId="3"/>
  </si>
  <si>
    <t>-</t>
  </si>
  <si>
    <t>30 ～ 34歳</t>
    <rPh sb="7" eb="8">
      <t>サイ</t>
    </rPh>
    <phoneticPr fontId="3"/>
  </si>
  <si>
    <t>-</t>
    <phoneticPr fontId="3"/>
  </si>
  <si>
    <t>25 ～ 29歳</t>
    <rPh sb="7" eb="8">
      <t>サイ</t>
    </rPh>
    <phoneticPr fontId="3"/>
  </si>
  <si>
    <t>20 ～ 24歳</t>
    <rPh sb="7" eb="8">
      <t>サイ</t>
    </rPh>
    <phoneticPr fontId="3"/>
  </si>
  <si>
    <t>15 ～ 19 歳</t>
  </si>
  <si>
    <t>15歳以上総数</t>
  </si>
  <si>
    <t>15 ～ 19 歳</t>
    <phoneticPr fontId="3"/>
  </si>
  <si>
    <t>15歳以上総数</t>
    <phoneticPr fontId="3"/>
  </si>
  <si>
    <t>不詳</t>
    <rPh sb="0" eb="1">
      <t>フ</t>
    </rPh>
    <rPh sb="1" eb="2">
      <t>ショウ</t>
    </rPh>
    <phoneticPr fontId="3"/>
  </si>
  <si>
    <t>離別</t>
    <rPh sb="0" eb="1">
      <t>リ</t>
    </rPh>
    <rPh sb="1" eb="2">
      <t>ベツ</t>
    </rPh>
    <phoneticPr fontId="3"/>
  </si>
  <si>
    <t>死別</t>
    <rPh sb="1" eb="2">
      <t>ベツ</t>
    </rPh>
    <phoneticPr fontId="3"/>
  </si>
  <si>
    <t>有配偶</t>
    <phoneticPr fontId="3"/>
  </si>
  <si>
    <t>未婚</t>
    <phoneticPr fontId="3"/>
  </si>
  <si>
    <t>総数</t>
    <phoneticPr fontId="3"/>
  </si>
  <si>
    <t>年　　　齢</t>
    <rPh sb="0" eb="1">
      <t>ネン</t>
    </rPh>
    <rPh sb="4" eb="5">
      <t>トシ</t>
    </rPh>
    <phoneticPr fontId="3"/>
  </si>
  <si>
    <t>令和2年</t>
    <rPh sb="0" eb="2">
      <t>レイワ</t>
    </rPh>
    <rPh sb="3" eb="4">
      <t>ネン</t>
    </rPh>
    <phoneticPr fontId="3"/>
  </si>
  <si>
    <t>平成27年</t>
    <rPh sb="0" eb="2">
      <t>ヘイセイ</t>
    </rPh>
    <rPh sb="4" eb="5">
      <t>ネン</t>
    </rPh>
    <phoneticPr fontId="3"/>
  </si>
  <si>
    <t>令和２年１０月１日現在（単位：人）</t>
    <rPh sb="0" eb="2">
      <t>レイワ</t>
    </rPh>
    <rPh sb="12" eb="14">
      <t>タンイ</t>
    </rPh>
    <rPh sb="15" eb="16">
      <t>ニン</t>
    </rPh>
    <phoneticPr fontId="3"/>
  </si>
  <si>
    <t>３．配偶関係、年齢、男女別１５歳以上人口</t>
    <phoneticPr fontId="3"/>
  </si>
  <si>
    <t>第 3 次 産 業</t>
  </si>
  <si>
    <t>第 2 次 産 業</t>
  </si>
  <si>
    <t>第 1 次 産 業</t>
  </si>
  <si>
    <t>（再掲 構成比％）</t>
    <phoneticPr fontId="3"/>
  </si>
  <si>
    <t xml:space="preserve"> T分類不能の産業</t>
    <phoneticPr fontId="3"/>
  </si>
  <si>
    <t xml:space="preserve"> S公務</t>
    <phoneticPr fontId="3"/>
  </si>
  <si>
    <t xml:space="preserve"> Rサービス業（他に分類されないもの）</t>
    <rPh sb="8" eb="9">
      <t>タ</t>
    </rPh>
    <rPh sb="10" eb="12">
      <t>ブンルイ</t>
    </rPh>
    <phoneticPr fontId="3"/>
  </si>
  <si>
    <t xml:space="preserve"> Q複合サービス事業</t>
    <rPh sb="2" eb="4">
      <t>フクゴウ</t>
    </rPh>
    <rPh sb="8" eb="10">
      <t>ジギョウ</t>
    </rPh>
    <phoneticPr fontId="3"/>
  </si>
  <si>
    <t xml:space="preserve"> O教育,学習支援業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</si>
  <si>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 xml:space="preserve"> P医療,福祉</t>
    <rPh sb="2" eb="4">
      <t>イリョウ</t>
    </rPh>
    <rPh sb="5" eb="7">
      <t>フクシ</t>
    </rPh>
    <phoneticPr fontId="3"/>
  </si>
  <si>
    <t>N生活関連サービス業,娯楽業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</si>
  <si>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L学術研究,専門･技術サービス業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</si>
  <si>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 xml:space="preserve"> K不動産業,物品賃貸業</t>
    <rPh sb="7" eb="9">
      <t>ブッピン</t>
    </rPh>
    <rPh sb="9" eb="12">
      <t>チンタイギョウ</t>
    </rPh>
    <phoneticPr fontId="3"/>
  </si>
  <si>
    <t xml:space="preserve"> J金融業,保険業</t>
    <rPh sb="4" eb="5">
      <t>ギョウ</t>
    </rPh>
    <phoneticPr fontId="3"/>
  </si>
  <si>
    <t xml:space="preserve"> M宿泊業,飲食サービス業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</si>
  <si>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 xml:space="preserve"> I卸売業,小売業</t>
    <phoneticPr fontId="3"/>
  </si>
  <si>
    <t xml:space="preserve"> H運輸業,郵便業</t>
    <rPh sb="6" eb="8">
      <t>ユウビン</t>
    </rPh>
    <rPh sb="8" eb="9">
      <t>ギョウ</t>
    </rPh>
    <phoneticPr fontId="3"/>
  </si>
  <si>
    <t xml:space="preserve"> G情報通信業</t>
    <rPh sb="2" eb="4">
      <t>ジョウホウ</t>
    </rPh>
    <phoneticPr fontId="3"/>
  </si>
  <si>
    <t xml:space="preserve"> F電気･ガス･熱供給・水道業</t>
    <rPh sb="8" eb="9">
      <t>ネツ</t>
    </rPh>
    <rPh sb="9" eb="11">
      <t>キョウキュウ</t>
    </rPh>
    <rPh sb="12" eb="14">
      <t>スイドウ</t>
    </rPh>
    <rPh sb="14" eb="15">
      <t>ギョウ</t>
    </rPh>
    <phoneticPr fontId="3"/>
  </si>
  <si>
    <t>第３次産業</t>
  </si>
  <si>
    <t xml:space="preserve"> E製造業</t>
    <phoneticPr fontId="3"/>
  </si>
  <si>
    <t xml:space="preserve"> D建設業</t>
    <phoneticPr fontId="3"/>
  </si>
  <si>
    <t xml:space="preserve"> C鉱業,採石業,砂利採取業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3"/>
  </si>
  <si>
    <t>第２次産業</t>
  </si>
  <si>
    <t xml:space="preserve"> B漁業</t>
    <rPh sb="2" eb="4">
      <t>ギョギョウ</t>
    </rPh>
    <phoneticPr fontId="3"/>
  </si>
  <si>
    <t xml:space="preserve"> A農業,林業</t>
    <rPh sb="5" eb="7">
      <t>リンギョウ</t>
    </rPh>
    <phoneticPr fontId="3"/>
  </si>
  <si>
    <t>第１次産業</t>
  </si>
  <si>
    <t>総　　　数※</t>
    <phoneticPr fontId="3"/>
  </si>
  <si>
    <t>平成27年</t>
    <rPh sb="0" eb="2">
      <t>ヘイセイ</t>
    </rPh>
    <phoneticPr fontId="3"/>
  </si>
  <si>
    <t>平成22年</t>
    <rPh sb="0" eb="2">
      <t>ヘイセイ</t>
    </rPh>
    <phoneticPr fontId="3"/>
  </si>
  <si>
    <t>平成17年</t>
    <rPh sb="0" eb="2">
      <t>ヘイセイ</t>
    </rPh>
    <phoneticPr fontId="3"/>
  </si>
  <si>
    <t>平成12年</t>
    <rPh sb="0" eb="2">
      <t>ヘイセイ</t>
    </rPh>
    <phoneticPr fontId="3"/>
  </si>
  <si>
    <t>平成７年</t>
    <rPh sb="0" eb="2">
      <t>ヘイセイ</t>
    </rPh>
    <phoneticPr fontId="3"/>
  </si>
  <si>
    <t>昭和60年</t>
    <rPh sb="0" eb="2">
      <t>ショウワ</t>
    </rPh>
    <phoneticPr fontId="3"/>
  </si>
  <si>
    <t>産      業</t>
    <phoneticPr fontId="3"/>
  </si>
  <si>
    <t>　　    各年１０月１日現在</t>
  </si>
  <si>
    <t>４．産業別１５歳以上就業者数</t>
    <phoneticPr fontId="3"/>
  </si>
  <si>
    <t>70歳以上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</si>
  <si>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</si>
  <si>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</si>
  <si>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</si>
  <si>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</si>
  <si>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</si>
  <si>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</si>
  <si>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</si>
  <si>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</si>
  <si>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</si>
  <si>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</si>
  <si>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15～19歳</t>
  </si>
  <si>
    <t>総   数</t>
  </si>
  <si>
    <t>分類不能
の 職 業</t>
    <rPh sb="0" eb="2">
      <t>ブンルイ</t>
    </rPh>
    <rPh sb="2" eb="4">
      <t>フノウ</t>
    </rPh>
    <rPh sb="8" eb="9">
      <t>ショク</t>
    </rPh>
    <rPh sb="10" eb="11">
      <t>ギョウ</t>
    </rPh>
    <phoneticPr fontId="3"/>
  </si>
  <si>
    <t>運搬・清掃・包装等
従事者</t>
    <rPh sb="0" eb="2">
      <t>ウンパン</t>
    </rPh>
    <rPh sb="3" eb="5">
      <t>セイソウ</t>
    </rPh>
    <rPh sb="6" eb="8">
      <t>ホウソウ</t>
    </rPh>
    <rPh sb="8" eb="9">
      <t>トウ</t>
    </rPh>
    <rPh sb="10" eb="13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</si>
  <si>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</si>
  <si>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</si>
  <si>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生産工程
従事者</t>
    <rPh sb="0" eb="2">
      <t>セイサン</t>
    </rPh>
    <rPh sb="2" eb="4">
      <t>コウテイ</t>
    </rPh>
    <rPh sb="6" eb="9">
      <t>ジュウジシャ</t>
    </rPh>
    <phoneticPr fontId="3"/>
  </si>
  <si>
    <t>農林漁業
従 事 者</t>
    <rPh sb="0" eb="2">
      <t>ノウリン</t>
    </rPh>
    <rPh sb="2" eb="4">
      <t>ギョギョウ</t>
    </rPh>
    <rPh sb="6" eb="7">
      <t>ジュウ</t>
    </rPh>
    <rPh sb="8" eb="9">
      <t>コト</t>
    </rPh>
    <rPh sb="10" eb="11">
      <t>モノ</t>
    </rPh>
    <phoneticPr fontId="3"/>
  </si>
  <si>
    <t>保安職業
従 事 者</t>
    <rPh sb="0" eb="2">
      <t>ホアン</t>
    </rPh>
    <rPh sb="2" eb="4">
      <t>ショクギョウ</t>
    </rPh>
    <rPh sb="6" eb="7">
      <t>ジュウ</t>
    </rPh>
    <rPh sb="8" eb="9">
      <t>コト</t>
    </rPh>
    <rPh sb="10" eb="11">
      <t>モノ</t>
    </rPh>
    <phoneticPr fontId="3"/>
  </si>
  <si>
    <t>サ-ビス
職　　業
従 事 者</t>
    <rPh sb="5" eb="6">
      <t>ショク</t>
    </rPh>
    <rPh sb="8" eb="9">
      <t>ギョウ</t>
    </rPh>
    <rPh sb="10" eb="11">
      <t>ジュウ</t>
    </rPh>
    <rPh sb="12" eb="13">
      <t>コト</t>
    </rPh>
    <rPh sb="14" eb="15">
      <t>モノ</t>
    </rPh>
    <phoneticPr fontId="3"/>
  </si>
  <si>
    <t>販　売
従事者</t>
    <rPh sb="0" eb="1">
      <t>ハン</t>
    </rPh>
    <rPh sb="2" eb="3">
      <t>バイ</t>
    </rPh>
    <rPh sb="5" eb="8">
      <t>ジュウジシャ</t>
    </rPh>
    <phoneticPr fontId="3"/>
  </si>
  <si>
    <t>事　務
従事者</t>
    <rPh sb="0" eb="1">
      <t>コト</t>
    </rPh>
    <rPh sb="2" eb="3">
      <t>ツトム</t>
    </rPh>
    <rPh sb="5" eb="8">
      <t>ジュウジシャ</t>
    </rPh>
    <phoneticPr fontId="3"/>
  </si>
  <si>
    <t>専門的・技術的職業従事者</t>
    <rPh sb="0" eb="2">
      <t>センモン</t>
    </rPh>
    <rPh sb="2" eb="3">
      <t>テキ</t>
    </rPh>
    <rPh sb="4" eb="6">
      <t>ギジュツ</t>
    </rPh>
    <rPh sb="6" eb="7">
      <t>テキ</t>
    </rPh>
    <rPh sb="7" eb="9">
      <t>ショクギョウ</t>
    </rPh>
    <rPh sb="9" eb="12">
      <t>ジュウジシャ</t>
    </rPh>
    <phoneticPr fontId="3"/>
  </si>
  <si>
    <t>管理的
職　業
従事者</t>
    <rPh sb="0" eb="3">
      <t>カンリテキ</t>
    </rPh>
    <rPh sb="4" eb="5">
      <t>ショク</t>
    </rPh>
    <rPh sb="6" eb="7">
      <t>ギョウ</t>
    </rPh>
    <rPh sb="8" eb="11">
      <t>ジュウジシャ</t>
    </rPh>
    <phoneticPr fontId="3"/>
  </si>
  <si>
    <t>Ｌ</t>
    <phoneticPr fontId="3"/>
  </si>
  <si>
    <t>Ｋ</t>
    <phoneticPr fontId="3"/>
  </si>
  <si>
    <t>Ｊ</t>
    <phoneticPr fontId="3"/>
  </si>
  <si>
    <t>Ｉ</t>
    <phoneticPr fontId="3"/>
  </si>
  <si>
    <t>Ｈ</t>
    <phoneticPr fontId="3"/>
  </si>
  <si>
    <t>Ｇ</t>
    <phoneticPr fontId="3"/>
  </si>
  <si>
    <t>Ｆ</t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</si>
  <si>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</si>
  <si>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</si>
  <si>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</si>
  <si>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</si>
  <si>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</si>
  <si>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総　数</t>
    <rPh sb="0" eb="1">
      <t>フサ</t>
    </rPh>
    <rPh sb="2" eb="3">
      <t>カズ</t>
    </rPh>
    <phoneticPr fontId="3"/>
  </si>
  <si>
    <t>５．職業、年齢、男女別１５歳以上就業者数</t>
    <rPh sb="2" eb="4">
      <t>ショクギョウ</t>
    </rPh>
    <rPh sb="5" eb="7">
      <t>ネンレイ</t>
    </rPh>
    <rPh sb="8" eb="10">
      <t>ダンジョ</t>
    </rPh>
    <rPh sb="10" eb="11">
      <t>ベツ</t>
    </rPh>
    <rPh sb="13" eb="14">
      <t>サイ</t>
    </rPh>
    <rPh sb="14" eb="16">
      <t>イジョウ</t>
    </rPh>
    <rPh sb="16" eb="19">
      <t>シュウギョウシャ</t>
    </rPh>
    <rPh sb="19" eb="20">
      <t>スウ</t>
    </rPh>
    <phoneticPr fontId="3"/>
  </si>
  <si>
    <t>通 学</t>
    <phoneticPr fontId="3"/>
  </si>
  <si>
    <t>家 事</t>
    <phoneticPr fontId="3"/>
  </si>
  <si>
    <t>失業者</t>
    <rPh sb="0" eb="3">
      <t>シツギョウシャ</t>
    </rPh>
    <phoneticPr fontId="3"/>
  </si>
  <si>
    <t>わら仕事</t>
    <phoneticPr fontId="3"/>
  </si>
  <si>
    <t>ほか仕事</t>
  </si>
  <si>
    <t>仕 事</t>
    <phoneticPr fontId="3"/>
  </si>
  <si>
    <t>(5歳階級)</t>
    <phoneticPr fontId="3"/>
  </si>
  <si>
    <t>う ち</t>
    <phoneticPr fontId="3"/>
  </si>
  <si>
    <t>総  数</t>
  </si>
  <si>
    <t>完　全</t>
    <rPh sb="0" eb="1">
      <t>カン</t>
    </rPh>
    <rPh sb="2" eb="3">
      <t>ゼン</t>
    </rPh>
    <phoneticPr fontId="3"/>
  </si>
  <si>
    <t>休業者</t>
  </si>
  <si>
    <t>通学のかた</t>
    <phoneticPr fontId="3"/>
  </si>
  <si>
    <t>家 事 の</t>
    <phoneticPr fontId="3"/>
  </si>
  <si>
    <t>主 に</t>
    <phoneticPr fontId="3"/>
  </si>
  <si>
    <t>年　齢</t>
  </si>
  <si>
    <t>就　　　業　　　者</t>
  </si>
  <si>
    <t>男  女</t>
  </si>
  <si>
    <t>非労働力人口</t>
    <phoneticPr fontId="3"/>
  </si>
  <si>
    <t>労　　働　　力　　人　　口</t>
    <phoneticPr fontId="3"/>
  </si>
  <si>
    <t>６．労働力状態、１５歳以上年齢別男女別人口</t>
    <phoneticPr fontId="3"/>
  </si>
  <si>
    <t>１世帯当たり人員</t>
    <rPh sb="7" eb="8">
      <t>イン</t>
    </rPh>
    <phoneticPr fontId="3"/>
  </si>
  <si>
    <t>一般世帯人員</t>
    <rPh sb="0" eb="2">
      <t>イッパン</t>
    </rPh>
    <phoneticPr fontId="3"/>
  </si>
  <si>
    <t>※</t>
  </si>
  <si>
    <t xml:space="preserve">  10人以上</t>
  </si>
  <si>
    <t>　９人</t>
    <phoneticPr fontId="3"/>
  </si>
  <si>
    <t>　８人</t>
    <phoneticPr fontId="3"/>
  </si>
  <si>
    <t>　７人</t>
    <phoneticPr fontId="3"/>
  </si>
  <si>
    <t>　６人</t>
    <phoneticPr fontId="3"/>
  </si>
  <si>
    <t>　５人</t>
    <phoneticPr fontId="3"/>
  </si>
  <si>
    <t>　４人</t>
    <phoneticPr fontId="3"/>
  </si>
  <si>
    <t>　３人</t>
    <phoneticPr fontId="3"/>
  </si>
  <si>
    <t>　２人</t>
    <phoneticPr fontId="3"/>
  </si>
  <si>
    <t>　１人世帯</t>
    <phoneticPr fontId="3"/>
  </si>
  <si>
    <t>一般世帯総数</t>
    <rPh sb="0" eb="2">
      <t>イッパン</t>
    </rPh>
    <rPh sb="2" eb="4">
      <t>セタイ</t>
    </rPh>
    <phoneticPr fontId="3"/>
  </si>
  <si>
    <t>平成27年</t>
    <phoneticPr fontId="3"/>
  </si>
  <si>
    <t>平成22年</t>
    <phoneticPr fontId="3"/>
  </si>
  <si>
    <t>平成17年</t>
    <phoneticPr fontId="3"/>
  </si>
  <si>
    <t>平成12年</t>
    <phoneticPr fontId="3"/>
  </si>
  <si>
    <t>平成７年</t>
  </si>
  <si>
    <t>平成２年</t>
  </si>
  <si>
    <t>区　　　分</t>
  </si>
  <si>
    <t>８．世帯人員別一般世帯数及び世帯人員</t>
    <rPh sb="7" eb="9">
      <t>イッパン</t>
    </rPh>
    <phoneticPr fontId="3"/>
  </si>
  <si>
    <t>　その他</t>
  </si>
  <si>
    <t>　通学</t>
  </si>
  <si>
    <t>　家事</t>
  </si>
  <si>
    <t>非労働力(人口総数)</t>
  </si>
  <si>
    <t>　完全失業者</t>
  </si>
  <si>
    <t>　　休業者</t>
  </si>
  <si>
    <t>　　通学のかたわら仕事</t>
  </si>
  <si>
    <t>　　家事のほか仕事</t>
  </si>
  <si>
    <t>　　主に仕事</t>
  </si>
  <si>
    <t>　就業者総数</t>
  </si>
  <si>
    <t>労働力(人口総数)</t>
  </si>
  <si>
    <t>総　　　数</t>
  </si>
  <si>
    <t>15～64歳</t>
  </si>
  <si>
    <t>総　数</t>
  </si>
  <si>
    <t>労働力状態</t>
  </si>
  <si>
    <t>再掲</t>
  </si>
  <si>
    <t>７．男女別、１５歳以上労働力状態</t>
    <rPh sb="2" eb="4">
      <t>ダンジョ</t>
    </rPh>
    <rPh sb="4" eb="5">
      <t>ベツ</t>
    </rPh>
    <rPh sb="8" eb="9">
      <t>サイ</t>
    </rPh>
    <rPh sb="9" eb="11">
      <t>イジョウ</t>
    </rPh>
    <phoneticPr fontId="3"/>
  </si>
  <si>
    <t>世帯家族類型「不詳」</t>
    <rPh sb="0" eb="2">
      <t>セタイ</t>
    </rPh>
    <rPh sb="2" eb="4">
      <t>カゾク</t>
    </rPh>
    <rPh sb="4" eb="6">
      <t>ルイケイ</t>
    </rPh>
    <rPh sb="7" eb="9">
      <t>フショウ</t>
    </rPh>
    <phoneticPr fontId="3"/>
  </si>
  <si>
    <t>単　独　世　帯</t>
  </si>
  <si>
    <t>非　親　族　世　帯</t>
  </si>
  <si>
    <t>　(14)他に分類されない世帯</t>
    <phoneticPr fontId="3"/>
  </si>
  <si>
    <t>　(13)兄弟姉妹のみから成る世帯</t>
    <phoneticPr fontId="3"/>
  </si>
  <si>
    <t>　　族から成る世帯</t>
    <phoneticPr fontId="3"/>
  </si>
  <si>
    <t xml:space="preserve"> （12)夫婦、子供、親と他の親</t>
    <phoneticPr fontId="3"/>
  </si>
  <si>
    <t xml:space="preserve"> </t>
    <phoneticPr fontId="3"/>
  </si>
  <si>
    <t>　　を含まない）から成る世帯</t>
    <phoneticPr fontId="3"/>
  </si>
  <si>
    <t xml:space="preserve">  (11)夫婦、親と他の親族（子供</t>
    <rPh sb="16" eb="18">
      <t>コドモ</t>
    </rPh>
    <phoneticPr fontId="3"/>
  </si>
  <si>
    <t>　(10)夫婦、子供と他の親族（親</t>
    <rPh sb="16" eb="17">
      <t>オヤ</t>
    </rPh>
    <phoneticPr fontId="3"/>
  </si>
  <si>
    <t>　(9)夫婦と他の親族（親、子供</t>
    <rPh sb="12" eb="13">
      <t>オヤ</t>
    </rPh>
    <rPh sb="14" eb="16">
      <t>コドモ</t>
    </rPh>
    <phoneticPr fontId="3"/>
  </si>
  <si>
    <t>　　ら成る世帯</t>
    <phoneticPr fontId="3"/>
  </si>
  <si>
    <t>　(8)夫婦、子供とひとり親か</t>
    <phoneticPr fontId="3"/>
  </si>
  <si>
    <t>　　る世帯</t>
    <phoneticPr fontId="3"/>
  </si>
  <si>
    <t>　(7)夫婦、子供と両親から成</t>
    <phoneticPr fontId="3"/>
  </si>
  <si>
    <t>　　世帯</t>
    <phoneticPr fontId="3"/>
  </si>
  <si>
    <t>　(6)夫婦とひとり親から成る</t>
    <phoneticPr fontId="3"/>
  </si>
  <si>
    <t>　(5)夫婦と両親から成る世帯</t>
    <phoneticPr fontId="3"/>
  </si>
  <si>
    <t>　核家族以外の世帯</t>
    <rPh sb="1" eb="2">
      <t>カク</t>
    </rPh>
    <rPh sb="2" eb="4">
      <t>カゾク</t>
    </rPh>
    <rPh sb="4" eb="6">
      <t>イガイ</t>
    </rPh>
    <rPh sb="7" eb="9">
      <t>セタイ</t>
    </rPh>
    <phoneticPr fontId="3"/>
  </si>
  <si>
    <t>　(4)女親と子供から成る世帯</t>
    <phoneticPr fontId="3"/>
  </si>
  <si>
    <t>　(3)男親と子供から成る世帯</t>
    <phoneticPr fontId="3"/>
  </si>
  <si>
    <t>　(2)夫婦と子供から成る世帯</t>
    <phoneticPr fontId="3"/>
  </si>
  <si>
    <t>　(1)夫婦のみの世帯</t>
    <phoneticPr fontId="3"/>
  </si>
  <si>
    <t>　核家族世帯</t>
    <phoneticPr fontId="3"/>
  </si>
  <si>
    <t>親族世帯</t>
    <phoneticPr fontId="3"/>
  </si>
  <si>
    <t>一般世帯総数</t>
  </si>
  <si>
    <t>世帯人員</t>
  </si>
  <si>
    <t>区　　　　　分</t>
  </si>
  <si>
    <t>調　　査　　年</t>
  </si>
  <si>
    <t>９．家族類型別一般世帯数、一般世帯人員</t>
    <phoneticPr fontId="3"/>
  </si>
  <si>
    <t>　間借り</t>
    <phoneticPr fontId="3"/>
  </si>
  <si>
    <t>　　給与住宅</t>
    <phoneticPr fontId="3"/>
  </si>
  <si>
    <t>　　民営の借家</t>
    <phoneticPr fontId="3"/>
  </si>
  <si>
    <t>　　公営・都市再生機構・公社の借家</t>
    <rPh sb="2" eb="4">
      <t>コウエイ</t>
    </rPh>
    <rPh sb="5" eb="7">
      <t>トシ</t>
    </rPh>
    <rPh sb="7" eb="9">
      <t>サイセイ</t>
    </rPh>
    <rPh sb="9" eb="11">
      <t>キコウ</t>
    </rPh>
    <phoneticPr fontId="3"/>
  </si>
  <si>
    <t>　　持ち家</t>
  </si>
  <si>
    <t>　主世帯</t>
    <rPh sb="1" eb="2">
      <t>シュ</t>
    </rPh>
    <rPh sb="2" eb="4">
      <t>セタイ</t>
    </rPh>
    <phoneticPr fontId="3"/>
  </si>
  <si>
    <t>住宅に住む６５歳以上世帯員のいる一般世帯数</t>
    <rPh sb="0" eb="2">
      <t>ジュウタク</t>
    </rPh>
    <rPh sb="3" eb="4">
      <t>ス</t>
    </rPh>
    <rPh sb="10" eb="12">
      <t>セタイ</t>
    </rPh>
    <rPh sb="12" eb="13">
      <t>イン</t>
    </rPh>
    <phoneticPr fontId="3"/>
  </si>
  <si>
    <t>７人以上</t>
  </si>
  <si>
    <t>６人</t>
  </si>
  <si>
    <t>５人</t>
  </si>
  <si>
    <t>４人</t>
  </si>
  <si>
    <t>３人</t>
  </si>
  <si>
    <t>２人</t>
  </si>
  <si>
    <t>１人　</t>
  </si>
  <si>
    <t>項　　　目</t>
  </si>
  <si>
    <t>令和２年１０月１日現在</t>
    <rPh sb="0" eb="2">
      <t>レイワ</t>
    </rPh>
    <phoneticPr fontId="3"/>
  </si>
  <si>
    <t>　　</t>
  </si>
  <si>
    <t>６５歳以上世帯人員</t>
    <rPh sb="5" eb="7">
      <t>セタイ</t>
    </rPh>
    <phoneticPr fontId="3"/>
  </si>
  <si>
    <t>１人</t>
    <phoneticPr fontId="3"/>
  </si>
  <si>
    <t>令和２年１０月１日現在</t>
  </si>
  <si>
    <t>　　　</t>
    <phoneticPr fontId="3"/>
  </si>
  <si>
    <t>１１．６５歳以上世帯員がいる一般世帯数、一般世帯人員及び６５歳以上世帯人員</t>
    <rPh sb="8" eb="11">
      <t>セタイイン</t>
    </rPh>
    <rPh sb="33" eb="35">
      <t>セタイ</t>
    </rPh>
    <phoneticPr fontId="3"/>
  </si>
  <si>
    <t>　住宅以外に住む一般世帯</t>
    <rPh sb="8" eb="10">
      <t>イッパン</t>
    </rPh>
    <phoneticPr fontId="3"/>
  </si>
  <si>
    <t>　　間借り</t>
    <phoneticPr fontId="3"/>
  </si>
  <si>
    <t>　　　給与住宅</t>
    <phoneticPr fontId="3"/>
  </si>
  <si>
    <t>　　　民営の借家</t>
    <phoneticPr fontId="3"/>
  </si>
  <si>
    <t xml:space="preserve">  　　公営・都市再生機構・公社の借家</t>
    <rPh sb="4" eb="6">
      <t>コウエイ</t>
    </rPh>
    <rPh sb="7" eb="9">
      <t>トシ</t>
    </rPh>
    <rPh sb="9" eb="11">
      <t>サイセイ</t>
    </rPh>
    <rPh sb="11" eb="13">
      <t>キコウ</t>
    </rPh>
    <phoneticPr fontId="3"/>
  </si>
  <si>
    <t>　　　持ち家</t>
    <phoneticPr fontId="3"/>
  </si>
  <si>
    <t>　　主世帯</t>
    <rPh sb="2" eb="3">
      <t>シュ</t>
    </rPh>
    <rPh sb="3" eb="5">
      <t>セタイ</t>
    </rPh>
    <phoneticPr fontId="3"/>
  </si>
  <si>
    <t>　住宅に住む一般世帯</t>
    <phoneticPr fontId="3"/>
  </si>
  <si>
    <t>一般世帯</t>
  </si>
  <si>
    <t>１世帯当たり人員</t>
    <rPh sb="3" eb="4">
      <t>ア</t>
    </rPh>
    <rPh sb="6" eb="8">
      <t>ジンイン</t>
    </rPh>
    <phoneticPr fontId="3"/>
  </si>
  <si>
    <t>住　居　の　種　類・
住宅の所有の関係</t>
    <rPh sb="0" eb="1">
      <t>ジュウ</t>
    </rPh>
    <rPh sb="2" eb="3">
      <t>キョ</t>
    </rPh>
    <rPh sb="6" eb="7">
      <t>タネ</t>
    </rPh>
    <rPh sb="8" eb="9">
      <t>タグイ</t>
    </rPh>
    <rPh sb="11" eb="13">
      <t>ジュウタク</t>
    </rPh>
    <rPh sb="14" eb="16">
      <t>ショユウ</t>
    </rPh>
    <rPh sb="17" eb="19">
      <t>カンケイ</t>
    </rPh>
    <phoneticPr fontId="3"/>
  </si>
  <si>
    <t>１０．住居の種類・住宅の所有関係別一般世帯数、一般世帯人員、１世帯当たり人員</t>
    <rPh sb="4" eb="5">
      <t>キョ</t>
    </rPh>
    <rPh sb="9" eb="11">
      <t>ジュウタク</t>
    </rPh>
    <rPh sb="14" eb="16">
      <t>カンケイ</t>
    </rPh>
    <phoneticPr fontId="3"/>
  </si>
  <si>
    <t>注 ） 住宅以外に住む一般世帯を除く。</t>
    <phoneticPr fontId="3"/>
  </si>
  <si>
    <t>　間借り</t>
  </si>
  <si>
    <t>　　民営の借家</t>
    <rPh sb="3" eb="4">
      <t>エイ</t>
    </rPh>
    <phoneticPr fontId="3"/>
  </si>
  <si>
    <t>　　公営・都市機構・公社の借家</t>
    <rPh sb="2" eb="4">
      <t>コウエイ</t>
    </rPh>
    <rPh sb="5" eb="7">
      <t>トシ</t>
    </rPh>
    <rPh sb="7" eb="9">
      <t>キコウ</t>
    </rPh>
    <phoneticPr fontId="3"/>
  </si>
  <si>
    <t>住宅に住む一般世帯人員</t>
    <rPh sb="5" eb="7">
      <t>イッパン</t>
    </rPh>
    <phoneticPr fontId="3"/>
  </si>
  <si>
    <t>住宅に住む一般世帯</t>
    <rPh sb="5" eb="7">
      <t>イッパン</t>
    </rPh>
    <phoneticPr fontId="3"/>
  </si>
  <si>
    <t>以 上</t>
    <phoneticPr fontId="3"/>
  </si>
  <si>
    <t>階  建</t>
  </si>
  <si>
    <t>階 建</t>
  </si>
  <si>
    <t>他</t>
  </si>
  <si>
    <t>６ 階</t>
    <phoneticPr fontId="3"/>
  </si>
  <si>
    <t>３～５</t>
  </si>
  <si>
    <t>１･２</t>
  </si>
  <si>
    <t>長屋建</t>
    <rPh sb="2" eb="3">
      <t>ダテ</t>
    </rPh>
    <phoneticPr fontId="3"/>
  </si>
  <si>
    <t>一戸建</t>
  </si>
  <si>
    <t>総　数</t>
    <phoneticPr fontId="3"/>
  </si>
  <si>
    <t>住宅の所有関係</t>
    <rPh sb="5" eb="7">
      <t>カンケイ</t>
    </rPh>
    <phoneticPr fontId="3"/>
  </si>
  <si>
    <t>共　　同　　住　　宅</t>
    <phoneticPr fontId="3"/>
  </si>
  <si>
    <t>　令和２年１０月１日現在</t>
    <rPh sb="1" eb="3">
      <t>レイワ</t>
    </rPh>
    <phoneticPr fontId="3"/>
  </si>
  <si>
    <t>１３．住居の種類・住宅の所有関係、住宅の建て方別一般世帯数及び一般世帯人員</t>
    <rPh sb="4" eb="5">
      <t>キョ</t>
    </rPh>
    <rPh sb="6" eb="8">
      <t>シュルイ</t>
    </rPh>
    <rPh sb="9" eb="11">
      <t>ジュウタク</t>
    </rPh>
    <rPh sb="12" eb="14">
      <t>ショユウ</t>
    </rPh>
    <rPh sb="14" eb="16">
      <t>カンケイ</t>
    </rPh>
    <rPh sb="17" eb="19">
      <t>ジュウタク</t>
    </rPh>
    <rPh sb="20" eb="21">
      <t>タ</t>
    </rPh>
    <rPh sb="22" eb="23">
      <t>カタ</t>
    </rPh>
    <rPh sb="23" eb="24">
      <t>ベツ</t>
    </rPh>
    <phoneticPr fontId="3"/>
  </si>
  <si>
    <t>（再掲）
65歳以上</t>
    <rPh sb="1" eb="3">
      <t>サイケイ</t>
    </rPh>
    <rPh sb="7" eb="8">
      <t>サイ</t>
    </rPh>
    <rPh sb="8" eb="10">
      <t>イジョウ</t>
    </rPh>
    <phoneticPr fontId="3"/>
  </si>
  <si>
    <t>85歳以上</t>
    <phoneticPr fontId="3"/>
  </si>
  <si>
    <t>　</t>
    <phoneticPr fontId="3"/>
  </si>
  <si>
    <t>80～84歳</t>
    <phoneticPr fontId="3"/>
  </si>
  <si>
    <t>75～79歳</t>
    <phoneticPr fontId="3"/>
  </si>
  <si>
    <t>70～74歳</t>
    <phoneticPr fontId="3"/>
  </si>
  <si>
    <t>65～69歳</t>
    <phoneticPr fontId="3"/>
  </si>
  <si>
    <t>60～64歳</t>
    <rPh sb="5" eb="6">
      <t>サイ</t>
    </rPh>
    <phoneticPr fontId="3"/>
  </si>
  <si>
    <t>60歳未満</t>
    <rPh sb="2" eb="5">
      <t>サイミマン</t>
    </rPh>
    <phoneticPr fontId="3"/>
  </si>
  <si>
    <t>総　　数</t>
    <phoneticPr fontId="3"/>
  </si>
  <si>
    <t>65歳以上</t>
  </si>
  <si>
    <t>総  数</t>
    <phoneticPr fontId="3"/>
  </si>
  <si>
    <t>夫</t>
    <phoneticPr fontId="3"/>
  </si>
  <si>
    <t xml:space="preserve">(再掲）
</t>
    <rPh sb="1" eb="3">
      <t>サイケイ</t>
    </rPh>
    <phoneticPr fontId="3"/>
  </si>
  <si>
    <t>85歳
以上</t>
    <phoneticPr fontId="3"/>
  </si>
  <si>
    <t>80～
84歳</t>
    <phoneticPr fontId="3"/>
  </si>
  <si>
    <t>75～
79歳</t>
    <phoneticPr fontId="3"/>
  </si>
  <si>
    <t>70～
74歳</t>
    <phoneticPr fontId="3"/>
  </si>
  <si>
    <t>65～
69歳</t>
    <phoneticPr fontId="3"/>
  </si>
  <si>
    <t>60～
64歳</t>
    <phoneticPr fontId="3"/>
  </si>
  <si>
    <t>60歳未満</t>
    <rPh sb="3" eb="5">
      <t>ミマン</t>
    </rPh>
    <phoneticPr fontId="3"/>
  </si>
  <si>
    <t>妻</t>
    <phoneticPr fontId="3"/>
  </si>
  <si>
    <t>１５．夫の年齢、妻の年齢別高齢夫婦のみの世帯数</t>
    <phoneticPr fontId="3"/>
  </si>
  <si>
    <t>85歳以上</t>
  </si>
  <si>
    <t>80～84歳</t>
  </si>
  <si>
    <t>75～79歳</t>
  </si>
  <si>
    <t>70～74歳</t>
  </si>
  <si>
    <t>65～69歳</t>
  </si>
  <si>
    <t>総    数</t>
  </si>
  <si>
    <t>65歳以上の高齢単身者数</t>
    <rPh sb="6" eb="8">
      <t>コウレイ</t>
    </rPh>
    <rPh sb="8" eb="11">
      <t>タンシンシャ</t>
    </rPh>
    <rPh sb="11" eb="12">
      <t>スウ</t>
    </rPh>
    <phoneticPr fontId="3"/>
  </si>
  <si>
    <t>年　  齢</t>
  </si>
  <si>
    <t>１４．年齢、男女別高齢単身者数</t>
    <rPh sb="11" eb="13">
      <t>タンシン</t>
    </rPh>
    <rPh sb="13" eb="14">
      <t>シャ</t>
    </rPh>
    <phoneticPr fontId="3"/>
  </si>
  <si>
    <t>他市区町村</t>
  </si>
  <si>
    <t>自市区町村内</t>
  </si>
  <si>
    <t>現住所</t>
  </si>
  <si>
    <t>国  外</t>
  </si>
  <si>
    <t>県　　　内</t>
  </si>
  <si>
    <t>男女別</t>
  </si>
  <si>
    <t>父子世帯数</t>
    <rPh sb="4" eb="5">
      <t>スウ</t>
    </rPh>
    <phoneticPr fontId="3"/>
  </si>
  <si>
    <t>母子世帯数</t>
    <rPh sb="4" eb="5">
      <t>スウ</t>
    </rPh>
    <phoneticPr fontId="3"/>
  </si>
  <si>
    <t>世帯数</t>
    <phoneticPr fontId="3"/>
  </si>
  <si>
    <t>３人以上</t>
    <rPh sb="1" eb="2">
      <t>ニン</t>
    </rPh>
    <rPh sb="2" eb="4">
      <t>イジョウ</t>
    </rPh>
    <phoneticPr fontId="3"/>
  </si>
  <si>
    <t>2人</t>
    <rPh sb="0" eb="2">
      <t>フタリ</t>
    </rPh>
    <phoneticPr fontId="3"/>
  </si>
  <si>
    <t>1人</t>
    <rPh sb="0" eb="2">
      <t>ヒトリ</t>
    </rPh>
    <phoneticPr fontId="3"/>
  </si>
  <si>
    <t>(再掲)6歳未満世帯員のいる世帯</t>
    <rPh sb="8" eb="10">
      <t>セタイ</t>
    </rPh>
    <rPh sb="10" eb="11">
      <t>イン</t>
    </rPh>
    <phoneticPr fontId="3"/>
  </si>
  <si>
    <t>子どもの数</t>
    <rPh sb="0" eb="1">
      <t>コ</t>
    </rPh>
    <rPh sb="4" eb="5">
      <t>カズ</t>
    </rPh>
    <phoneticPr fontId="3"/>
  </si>
  <si>
    <t>区　　分</t>
    <rPh sb="0" eb="1">
      <t>ク</t>
    </rPh>
    <rPh sb="3" eb="4">
      <t>ブン</t>
    </rPh>
    <phoneticPr fontId="3"/>
  </si>
  <si>
    <t>１６．母子・父子世帯数</t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</si>
  <si>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</si>
  <si>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</si>
  <si>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</si>
  <si>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</si>
  <si>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</si>
  <si>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</si>
  <si>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</si>
  <si>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</si>
  <si>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</si>
  <si>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昭和35年</t>
    <rPh sb="4" eb="5">
      <t>ネン</t>
    </rPh>
    <phoneticPr fontId="3"/>
  </si>
  <si>
    <t>流出超過人口
（人）</t>
    <rPh sb="8" eb="9">
      <t>ニン</t>
    </rPh>
    <phoneticPr fontId="3"/>
  </si>
  <si>
    <t>夜間人口
(人）</t>
    <rPh sb="6" eb="7">
      <t>ニン</t>
    </rPh>
    <phoneticPr fontId="3"/>
  </si>
  <si>
    <t>昼間人口
（人）</t>
    <rPh sb="6" eb="7">
      <t>ニン</t>
    </rPh>
    <phoneticPr fontId="3"/>
  </si>
  <si>
    <t>流出人口
（人）</t>
    <rPh sb="6" eb="7">
      <t>ニン</t>
    </rPh>
    <phoneticPr fontId="3"/>
  </si>
  <si>
    <t>流入人口
（人）</t>
    <rPh sb="6" eb="7">
      <t>ニン</t>
    </rPh>
    <phoneticPr fontId="3"/>
  </si>
  <si>
    <t>１８．流入流出人口、昼夜間人口</t>
    <phoneticPr fontId="3"/>
  </si>
  <si>
    <t>85～89</t>
  </si>
  <si>
    <t>年齢中位数</t>
    <rPh sb="4" eb="5">
      <t>スウ</t>
    </rPh>
    <phoneticPr fontId="3"/>
  </si>
  <si>
    <t>平均年齢</t>
  </si>
  <si>
    <t>75歳以上</t>
    <phoneticPr fontId="3"/>
  </si>
  <si>
    <t>65～74歳</t>
    <phoneticPr fontId="3"/>
  </si>
  <si>
    <t>80～84</t>
  </si>
  <si>
    <t>15歳未満</t>
  </si>
  <si>
    <t>75～79</t>
  </si>
  <si>
    <t>人口（人）</t>
    <rPh sb="3" eb="4">
      <t>ヒト</t>
    </rPh>
    <phoneticPr fontId="3"/>
  </si>
  <si>
    <t>割合 ％</t>
    <rPh sb="0" eb="2">
      <t>ワリアイ</t>
    </rPh>
    <phoneticPr fontId="3"/>
  </si>
  <si>
    <t>区　分</t>
    <phoneticPr fontId="3"/>
  </si>
  <si>
    <t>不詳</t>
    <rPh sb="0" eb="2">
      <t>フショウ</t>
    </rPh>
    <phoneticPr fontId="3"/>
  </si>
  <si>
    <t>100歳以上</t>
    <rPh sb="3" eb="4">
      <t>サイ</t>
    </rPh>
    <rPh sb="4" eb="6">
      <t>イジョウ</t>
    </rPh>
    <phoneticPr fontId="3"/>
  </si>
  <si>
    <t>70～74</t>
  </si>
  <si>
    <t>95～99</t>
  </si>
  <si>
    <t>90～94</t>
  </si>
  <si>
    <t>年　齢</t>
    <phoneticPr fontId="3"/>
  </si>
  <si>
    <t>１９．国勢調査５歳階級別男女別人口（続き）</t>
    <rPh sb="18" eb="19">
      <t>ツヅ</t>
    </rPh>
    <phoneticPr fontId="3"/>
  </si>
  <si>
    <t>15～19</t>
  </si>
  <si>
    <t>10～14</t>
  </si>
  <si>
    <t>5～9</t>
  </si>
  <si>
    <t>0～4</t>
  </si>
  <si>
    <t>令和２年１０月１日現在</t>
    <phoneticPr fontId="3"/>
  </si>
  <si>
    <t>１９．国勢調査５歳階級別男女別人口</t>
    <phoneticPr fontId="3"/>
  </si>
  <si>
    <t>その他</t>
  </si>
  <si>
    <t>神奈川県</t>
  </si>
  <si>
    <t>茨城県</t>
  </si>
  <si>
    <t>栃木県</t>
  </si>
  <si>
    <t>千葉県</t>
  </si>
  <si>
    <t>群馬県</t>
  </si>
  <si>
    <t>東京都</t>
  </si>
  <si>
    <t>県外</t>
    <phoneticPr fontId="3"/>
  </si>
  <si>
    <t>戸田市</t>
  </si>
  <si>
    <t>坂戸市</t>
  </si>
  <si>
    <t>岡部町</t>
  </si>
  <si>
    <t>東松山市</t>
  </si>
  <si>
    <t>羽生市</t>
  </si>
  <si>
    <t>春日部市</t>
  </si>
  <si>
    <t>本庄市</t>
  </si>
  <si>
    <t>久喜市</t>
  </si>
  <si>
    <t>吉見町</t>
  </si>
  <si>
    <t>川口市</t>
  </si>
  <si>
    <t>加須市</t>
  </si>
  <si>
    <t>川越市</t>
  </si>
  <si>
    <t>騎西町</t>
  </si>
  <si>
    <t>蓮田市</t>
  </si>
  <si>
    <t>深谷市</t>
  </si>
  <si>
    <t>川島町</t>
  </si>
  <si>
    <t>行田市</t>
  </si>
  <si>
    <t>伊奈町</t>
  </si>
  <si>
    <t>熊谷市</t>
  </si>
  <si>
    <t>鴻巣市</t>
  </si>
  <si>
    <t>北本市</t>
  </si>
  <si>
    <t>上尾市</t>
  </si>
  <si>
    <t>　岩槻区</t>
    <rPh sb="1" eb="3">
      <t>イワツキ</t>
    </rPh>
    <rPh sb="3" eb="4">
      <t>ク</t>
    </rPh>
    <phoneticPr fontId="3"/>
  </si>
  <si>
    <t>　緑区</t>
    <rPh sb="1" eb="2">
      <t>ミドリ</t>
    </rPh>
    <rPh sb="2" eb="3">
      <t>ク</t>
    </rPh>
    <phoneticPr fontId="3"/>
  </si>
  <si>
    <t>　南区</t>
    <rPh sb="1" eb="3">
      <t>ミナミク</t>
    </rPh>
    <phoneticPr fontId="3"/>
  </si>
  <si>
    <t>　浦和区</t>
    <rPh sb="1" eb="3">
      <t>ウラワ</t>
    </rPh>
    <rPh sb="3" eb="4">
      <t>ク</t>
    </rPh>
    <phoneticPr fontId="3"/>
  </si>
  <si>
    <t>　桜区</t>
    <rPh sb="1" eb="2">
      <t>サクラ</t>
    </rPh>
    <rPh sb="2" eb="3">
      <t>ク</t>
    </rPh>
    <phoneticPr fontId="3"/>
  </si>
  <si>
    <t>　中央区</t>
    <rPh sb="1" eb="3">
      <t>チュウオウ</t>
    </rPh>
    <rPh sb="3" eb="4">
      <t>ク</t>
    </rPh>
    <phoneticPr fontId="3"/>
  </si>
  <si>
    <t>　見沼区</t>
    <rPh sb="1" eb="3">
      <t>ミヌマ</t>
    </rPh>
    <rPh sb="3" eb="4">
      <t>ク</t>
    </rPh>
    <phoneticPr fontId="3"/>
  </si>
  <si>
    <t>　大宮区</t>
    <rPh sb="1" eb="3">
      <t>オオミヤ</t>
    </rPh>
    <rPh sb="3" eb="4">
      <t>ク</t>
    </rPh>
    <phoneticPr fontId="3"/>
  </si>
  <si>
    <t>　北区</t>
    <rPh sb="1" eb="2">
      <t>キタ</t>
    </rPh>
    <rPh sb="2" eb="3">
      <t>ク</t>
    </rPh>
    <phoneticPr fontId="3"/>
  </si>
  <si>
    <t>　西区</t>
    <rPh sb="1" eb="2">
      <t>ニシ</t>
    </rPh>
    <rPh sb="2" eb="3">
      <t>ク</t>
    </rPh>
    <phoneticPr fontId="3"/>
  </si>
  <si>
    <t>さいたま市</t>
    <rPh sb="4" eb="5">
      <t>シ</t>
    </rPh>
    <phoneticPr fontId="3"/>
  </si>
  <si>
    <t>県内</t>
  </si>
  <si>
    <t>桶川市内</t>
  </si>
  <si>
    <t>各年１０月１日現在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</si>
  <si>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２０．従業地・通学地・常住地別１５歳以上就業者・通学者数</t>
    <rPh sb="3" eb="5">
      <t>ジュウギョウ</t>
    </rPh>
    <rPh sb="5" eb="6">
      <t>チ</t>
    </rPh>
    <rPh sb="7" eb="9">
      <t>ツウガク</t>
    </rPh>
    <rPh sb="9" eb="10">
      <t>チ</t>
    </rPh>
    <rPh sb="11" eb="13">
      <t>ジョウジュウ</t>
    </rPh>
    <rPh sb="13" eb="14">
      <t>チ</t>
    </rPh>
    <rPh sb="24" eb="27">
      <t>ツウガクシャ</t>
    </rPh>
    <phoneticPr fontId="3"/>
  </si>
  <si>
    <t>１　国勢調査人口</t>
    <phoneticPr fontId="3"/>
  </si>
  <si>
    <t>２　人口集中地区の人口及び面積</t>
    <phoneticPr fontId="3"/>
  </si>
  <si>
    <t>３　配偶関係、年齢、男女別１５歳以上人口</t>
    <phoneticPr fontId="3"/>
  </si>
  <si>
    <t>４　産業別１５歳以上就業者数</t>
    <phoneticPr fontId="3"/>
  </si>
  <si>
    <t>５　職業、年齢、男女別１５歳以上就業者数</t>
    <phoneticPr fontId="3"/>
  </si>
  <si>
    <t>６　労働力状態、１５歳以上年齢別男女別人口</t>
    <phoneticPr fontId="3"/>
  </si>
  <si>
    <t>７　男女別、１５歳以上労働力状態</t>
    <phoneticPr fontId="3"/>
  </si>
  <si>
    <t>８　世帯人員別一般世帯数及び世帯人員</t>
    <phoneticPr fontId="3"/>
  </si>
  <si>
    <t>９　家族類型別一般世帯数、一般世帯人員</t>
    <phoneticPr fontId="3"/>
  </si>
  <si>
    <t>10　住居の種類・住宅の所有関係別一般世帯数、一般世帯人員、１世帯当たり人員</t>
    <phoneticPr fontId="3"/>
  </si>
  <si>
    <t>11   ６５歳以上世帯員がいる一般世帯数、一般世帯人員及び６５歳以上世帯人員</t>
    <phoneticPr fontId="3"/>
  </si>
  <si>
    <t>12   世帯人員、住居の種類・住宅の所有の関係別、住宅に住む６５歳以上世帯員がいる一般世帯数</t>
    <phoneticPr fontId="3"/>
  </si>
  <si>
    <t>13   住居の種類、住宅の所有関係、住宅の建て方別一般世帯数及び一般世帯人員</t>
    <phoneticPr fontId="3"/>
  </si>
  <si>
    <t>14   年齢、男女別高齢単身者数</t>
    <phoneticPr fontId="3"/>
  </si>
  <si>
    <t>15   夫の年齢、妻の年齢別高齢夫婦のみの世帯数</t>
    <phoneticPr fontId="3"/>
  </si>
  <si>
    <t>16   母子・父子世帯数</t>
    <phoneticPr fontId="3"/>
  </si>
  <si>
    <t>17　５年前の常住地別、男女別人口</t>
    <phoneticPr fontId="3"/>
  </si>
  <si>
    <t>18　流入流出人口、昼夜間人口</t>
    <phoneticPr fontId="3"/>
  </si>
  <si>
    <t>19　国勢調査５歳階級別男女別人口</t>
    <phoneticPr fontId="3"/>
  </si>
  <si>
    <t>20　従業地・通学地・常住地別１５歳以上就業者・通学者数</t>
    <phoneticPr fontId="3"/>
  </si>
  <si>
    <t>１７．５年前の常住地別、男女別人口</t>
  </si>
  <si>
    <t>他  県</t>
  </si>
  <si>
    <t>不　詳</t>
  </si>
  <si>
    <t>令和2</t>
    <rPh sb="0" eb="2">
      <t>レイワ</t>
    </rPh>
    <phoneticPr fontId="3"/>
  </si>
  <si>
    <t>平成2</t>
    <phoneticPr fontId="3"/>
  </si>
  <si>
    <t>令和2年</t>
    <rPh sb="0" eb="2">
      <t>レイワ</t>
    </rPh>
    <phoneticPr fontId="3"/>
  </si>
  <si>
    <t>平成2年</t>
    <rPh sb="0" eb="2">
      <t>ヘイセイ</t>
    </rPh>
    <phoneticPr fontId="3"/>
  </si>
  <si>
    <t>平成2年</t>
    <rPh sb="3" eb="4">
      <t>ネン</t>
    </rPh>
    <phoneticPr fontId="3"/>
  </si>
  <si>
    <t>桶川市に従業・通学する者の常住市区町村</t>
  </si>
  <si>
    <t>桶川市に常住する者の従業・通学先市区町村</t>
    <phoneticPr fontId="3"/>
  </si>
  <si>
    <t>昼夜間人口比率
（％）</t>
    <rPh sb="1" eb="2">
      <t>ヨル</t>
    </rPh>
    <phoneticPr fontId="3"/>
  </si>
  <si>
    <t>白岡市</t>
    <rPh sb="2" eb="3">
      <t>シ</t>
    </rPh>
    <phoneticPr fontId="3"/>
  </si>
  <si>
    <t>資料　「国勢調査結果第1-1表」(総務省統計局)</t>
    <rPh sb="8" eb="10">
      <t>ケッカ</t>
    </rPh>
    <rPh sb="10" eb="11">
      <t>ダイ</t>
    </rPh>
    <rPh sb="14" eb="15">
      <t>ヒョウ</t>
    </rPh>
    <rPh sb="17" eb="20">
      <t>ソウムショウ</t>
    </rPh>
    <rPh sb="20" eb="23">
      <t>トウケイキョク</t>
    </rPh>
    <phoneticPr fontId="3"/>
  </si>
  <si>
    <t>資料　「国勢調査結果第1-2表」(総務省統計局)</t>
    <rPh sb="8" eb="10">
      <t>ケッカ</t>
    </rPh>
    <rPh sb="10" eb="11">
      <t>ダイ</t>
    </rPh>
    <rPh sb="14" eb="15">
      <t>ヒョウ</t>
    </rPh>
    <rPh sb="17" eb="20">
      <t>ソウムショウ</t>
    </rPh>
    <rPh sb="20" eb="23">
      <t>トウケイキョク</t>
    </rPh>
    <phoneticPr fontId="3"/>
  </si>
  <si>
    <t>資料　「令和２年国勢調査結果第4-3表」(総務省統計局)</t>
    <rPh sb="4" eb="6">
      <t>レイワ</t>
    </rPh>
    <rPh sb="7" eb="8">
      <t>ネン</t>
    </rPh>
    <rPh sb="12" eb="14">
      <t>ケッカ</t>
    </rPh>
    <rPh sb="14" eb="15">
      <t>ダイ</t>
    </rPh>
    <rPh sb="18" eb="19">
      <t>ヒョウ</t>
    </rPh>
    <rPh sb="21" eb="24">
      <t>ソウムショウ</t>
    </rPh>
    <rPh sb="24" eb="27">
      <t>トウケイキョク</t>
    </rPh>
    <phoneticPr fontId="3"/>
  </si>
  <si>
    <t>資料　「国勢調査結果」(総務省統計局)</t>
    <rPh sb="8" eb="10">
      <t>ケッカ</t>
    </rPh>
    <rPh sb="12" eb="15">
      <t>ソウムショウ</t>
    </rPh>
    <rPh sb="15" eb="18">
      <t>トウケイキョク</t>
    </rPh>
    <phoneticPr fontId="3"/>
  </si>
  <si>
    <t>資料　「令和2年国勢調査結果」（総務省統計局）</t>
    <rPh sb="4" eb="6">
      <t>レイワ</t>
    </rPh>
    <rPh sb="7" eb="8">
      <t>ネン</t>
    </rPh>
    <rPh sb="12" eb="14">
      <t>ケッカ</t>
    </rPh>
    <rPh sb="16" eb="19">
      <t>ソウムショウ</t>
    </rPh>
    <rPh sb="19" eb="22">
      <t>トウケイキョク</t>
    </rPh>
    <phoneticPr fontId="3"/>
  </si>
  <si>
    <t>資料 「令和2年国勢調査結果」(総務省統計局)</t>
    <rPh sb="4" eb="6">
      <t>レイワ</t>
    </rPh>
    <rPh sb="7" eb="8">
      <t>ネン</t>
    </rPh>
    <rPh sb="12" eb="14">
      <t>ケッカ</t>
    </rPh>
    <rPh sb="16" eb="19">
      <t>ソウムショウ</t>
    </rPh>
    <rPh sb="19" eb="22">
      <t>トウケイキョク</t>
    </rPh>
    <phoneticPr fontId="3"/>
  </si>
  <si>
    <t>資料　「令和２年国勢調査結果第18-4、18-5表 」(総務省統計局)</t>
    <rPh sb="7" eb="8">
      <t>ネン</t>
    </rPh>
    <rPh sb="12" eb="14">
      <t>ケッカ</t>
    </rPh>
    <rPh sb="14" eb="15">
      <t>ダイ</t>
    </rPh>
    <rPh sb="24" eb="25">
      <t>ヒョウ</t>
    </rPh>
    <rPh sb="28" eb="31">
      <t>ソウムショウ</t>
    </rPh>
    <rPh sb="31" eb="34">
      <t>トウケイキョク</t>
    </rPh>
    <phoneticPr fontId="3"/>
  </si>
  <si>
    <t xml:space="preserve">  資料  「令和２年国勢調査結果第26-1、2、3表」(総務省統計局)</t>
    <phoneticPr fontId="3"/>
  </si>
  <si>
    <t xml:space="preserve">  資料 　「令和２年国勢調査結果第30-4表」(総務省統計局)</t>
    <phoneticPr fontId="3"/>
  </si>
  <si>
    <t>　　資料　「令和２年国勢調査結果第19-4、19-5表」（総務省統計局）</t>
    <rPh sb="6" eb="8">
      <t>レイワ</t>
    </rPh>
    <rPh sb="9" eb="10">
      <t>ネン</t>
    </rPh>
    <rPh sb="14" eb="16">
      <t>ケッカ</t>
    </rPh>
    <rPh sb="16" eb="17">
      <t>ダイ</t>
    </rPh>
    <rPh sb="26" eb="27">
      <t>ヒョウ</t>
    </rPh>
    <rPh sb="29" eb="32">
      <t>ソウムショウ</t>
    </rPh>
    <rPh sb="32" eb="35">
      <t>トウケイキョク</t>
    </rPh>
    <phoneticPr fontId="3"/>
  </si>
  <si>
    <t>資料  「令和２年国勢調査結果第12-3表」(総務省統計局)</t>
    <rPh sb="8" eb="9">
      <t>ネン</t>
    </rPh>
    <rPh sb="13" eb="15">
      <t>ケッカ</t>
    </rPh>
    <rPh sb="15" eb="16">
      <t>ダイ</t>
    </rPh>
    <rPh sb="20" eb="21">
      <t>ヒョウ</t>
    </rPh>
    <rPh sb="23" eb="26">
      <t>ソウムショウ</t>
    </rPh>
    <rPh sb="26" eb="29">
      <t>トウケイキョク</t>
    </rPh>
    <phoneticPr fontId="3"/>
  </si>
  <si>
    <t>資料  「令和２年国勢調査結果第32表」(総務省統計局)</t>
    <rPh sb="8" eb="9">
      <t>ネン</t>
    </rPh>
    <rPh sb="13" eb="15">
      <t>ケッカ</t>
    </rPh>
    <rPh sb="15" eb="16">
      <t>ダイ</t>
    </rPh>
    <rPh sb="18" eb="19">
      <t>ヒョウ</t>
    </rPh>
    <rPh sb="21" eb="24">
      <t>ソウムショウ</t>
    </rPh>
    <rPh sb="24" eb="27">
      <t>トウケイキョク</t>
    </rPh>
    <phoneticPr fontId="3"/>
  </si>
  <si>
    <t>資料  「令和２年国勢調査結果第36-1、39-1表」(総務省統計局)</t>
    <rPh sb="8" eb="9">
      <t>ネン</t>
    </rPh>
    <rPh sb="13" eb="15">
      <t>ケッカ</t>
    </rPh>
    <rPh sb="15" eb="16">
      <t>ダイ</t>
    </rPh>
    <rPh sb="25" eb="26">
      <t>ヒョウ</t>
    </rPh>
    <rPh sb="28" eb="31">
      <t>ソウムショウ</t>
    </rPh>
    <rPh sb="31" eb="34">
      <t>トウケイキョク</t>
    </rPh>
    <phoneticPr fontId="3"/>
  </si>
  <si>
    <t>資料　「令和２年国勢調査結果 第１表」(総務省統計局)</t>
    <phoneticPr fontId="3"/>
  </si>
  <si>
    <t xml:space="preserve"> 資料　「国勢調査結果」(総務省統計局)</t>
    <rPh sb="5" eb="7">
      <t>コクセイ</t>
    </rPh>
    <rPh sb="9" eb="11">
      <t>ケッカ</t>
    </rPh>
    <rPh sb="13" eb="16">
      <t>ソウムショウ</t>
    </rPh>
    <rPh sb="16" eb="19">
      <t>トウケイキョク</t>
    </rPh>
    <phoneticPr fontId="3"/>
  </si>
  <si>
    <t>資料　「令和２年国勢調査結果 第2-5、2-7表」（総務省統計局）</t>
    <rPh sb="7" eb="8">
      <t>ネン</t>
    </rPh>
    <rPh sb="12" eb="14">
      <t>ケッカ</t>
    </rPh>
    <rPh sb="15" eb="16">
      <t>ダイ</t>
    </rPh>
    <rPh sb="23" eb="24">
      <t>ヒョウ</t>
    </rPh>
    <rPh sb="26" eb="29">
      <t>ソウムショウ</t>
    </rPh>
    <rPh sb="29" eb="32">
      <t>トウケイキョク</t>
    </rPh>
    <phoneticPr fontId="3"/>
  </si>
  <si>
    <t xml:space="preserve">       資料　「国勢調査結果」(総務省統計局)</t>
    <rPh sb="15" eb="17">
      <t>ケッカ</t>
    </rPh>
    <rPh sb="19" eb="22">
      <t>ソウムショウ</t>
    </rPh>
    <rPh sb="22" eb="25">
      <t>トウケイキョク</t>
    </rPh>
    <phoneticPr fontId="3"/>
  </si>
  <si>
    <t>（注）「流入人口」は、通勤・通学者のうち、県内の他市町村の常住者と県外の常住者を合計した人口</t>
    <rPh sb="1" eb="2">
      <t>チュウ</t>
    </rPh>
    <rPh sb="29" eb="31">
      <t>ジョウジュウ</t>
    </rPh>
    <rPh sb="33" eb="35">
      <t>ケンガイ</t>
    </rPh>
    <rPh sb="34" eb="35">
      <t>ガイ</t>
    </rPh>
    <rPh sb="36" eb="38">
      <t>ジョウジュウ</t>
    </rPh>
    <rPh sb="38" eb="39">
      <t>シャ</t>
    </rPh>
    <rPh sb="44" eb="46">
      <t>ジンコウ</t>
    </rPh>
    <phoneticPr fontId="3"/>
  </si>
  <si>
    <t>（注）人口集中地区(DIDs)は、人口密度の高い国勢調査区（人口密度が１k㎡当たり</t>
    <phoneticPr fontId="3"/>
  </si>
  <si>
    <t>（注）※総数は、分類不能の産業も含む。</t>
    <rPh sb="1" eb="2">
      <t>チュウ</t>
    </rPh>
    <rPh sb="4" eb="6">
      <t>ソウスウ</t>
    </rPh>
    <rPh sb="8" eb="10">
      <t>ブンルイ</t>
    </rPh>
    <rPh sb="10" eb="12">
      <t>フノウ</t>
    </rPh>
    <rPh sb="13" eb="15">
      <t>サンギョウ</t>
    </rPh>
    <rPh sb="16" eb="17">
      <t>フク</t>
    </rPh>
    <phoneticPr fontId="3"/>
  </si>
  <si>
    <t>（注）非労働力人口の総数は、『その他』を含む。全体の総数は、『労働力状態「不詳」』を含む。</t>
    <rPh sb="1" eb="2">
      <t>チュウ</t>
    </rPh>
    <rPh sb="3" eb="4">
      <t>ヒ</t>
    </rPh>
    <rPh sb="4" eb="7">
      <t>ロウドウリョク</t>
    </rPh>
    <rPh sb="7" eb="9">
      <t>ジンコウ</t>
    </rPh>
    <rPh sb="10" eb="12">
      <t>ソウスウ</t>
    </rPh>
    <rPh sb="17" eb="18">
      <t>タ</t>
    </rPh>
    <rPh sb="20" eb="21">
      <t>フク</t>
    </rPh>
    <rPh sb="23" eb="25">
      <t>ゼンタイ</t>
    </rPh>
    <rPh sb="26" eb="28">
      <t>ソウスウ</t>
    </rPh>
    <rPh sb="31" eb="34">
      <t>ロウドウリョク</t>
    </rPh>
    <rPh sb="34" eb="36">
      <t>ジョウタイ</t>
    </rPh>
    <rPh sb="37" eb="39">
      <t>フショウ</t>
    </rPh>
    <rPh sb="42" eb="43">
      <t>フク</t>
    </rPh>
    <phoneticPr fontId="3"/>
  </si>
  <si>
    <t>（注）※印の平成２年の８人以上の数値は、７人に含まれる。</t>
    <rPh sb="1" eb="2">
      <t>チュウ</t>
    </rPh>
    <rPh sb="4" eb="5">
      <t>シルシ</t>
    </rPh>
    <rPh sb="6" eb="8">
      <t>ヘイセイ</t>
    </rPh>
    <rPh sb="9" eb="10">
      <t>ネン</t>
    </rPh>
    <rPh sb="12" eb="13">
      <t>ニン</t>
    </rPh>
    <rPh sb="13" eb="15">
      <t>イジョウ</t>
    </rPh>
    <rPh sb="16" eb="18">
      <t>スウチ</t>
    </rPh>
    <rPh sb="21" eb="22">
      <t>ニン</t>
    </rPh>
    <rPh sb="23" eb="24">
      <t>フク</t>
    </rPh>
    <phoneticPr fontId="3"/>
  </si>
  <si>
    <t>（注）「流出人口」は、常住者のうち、県内の他市町村で従業・通学者と県外で従業・通学者を合計した人口</t>
    <rPh sb="1" eb="2">
      <t>チュウ</t>
    </rPh>
    <rPh sb="4" eb="6">
      <t>リュウシュツ</t>
    </rPh>
    <rPh sb="6" eb="8">
      <t>ジンコウ</t>
    </rPh>
    <rPh sb="11" eb="13">
      <t>ジョウジュウ</t>
    </rPh>
    <rPh sb="13" eb="14">
      <t>シャ</t>
    </rPh>
    <rPh sb="18" eb="20">
      <t>ケンナイ</t>
    </rPh>
    <rPh sb="19" eb="20">
      <t>ナイ</t>
    </rPh>
    <rPh sb="21" eb="22">
      <t>タ</t>
    </rPh>
    <rPh sb="22" eb="25">
      <t>シ</t>
    </rPh>
    <rPh sb="26" eb="28">
      <t>ジュウギョウ</t>
    </rPh>
    <rPh sb="29" eb="32">
      <t>ツウガクシャ</t>
    </rPh>
    <rPh sb="33" eb="35">
      <t>ケンガイ</t>
    </rPh>
    <rPh sb="36" eb="38">
      <t>ジュウギョウ</t>
    </rPh>
    <rPh sb="39" eb="41">
      <t>ツウガク</t>
    </rPh>
    <rPh sb="41" eb="42">
      <t>シャ</t>
    </rPh>
    <rPh sb="43" eb="45">
      <t>ゴウケイ</t>
    </rPh>
    <rPh sb="47" eb="49">
      <t>ジンコウ</t>
    </rPh>
    <phoneticPr fontId="3"/>
  </si>
  <si>
    <t>（注）「流出超過人口」は、夜間人口から昼間人口を減じて算出した人口</t>
    <rPh sb="1" eb="2">
      <t>チュウ</t>
    </rPh>
    <rPh sb="4" eb="6">
      <t>リュウシュツ</t>
    </rPh>
    <rPh sb="6" eb="8">
      <t>チョウカ</t>
    </rPh>
    <rPh sb="8" eb="10">
      <t>ジンコウ</t>
    </rPh>
    <rPh sb="13" eb="15">
      <t>ヤカン</t>
    </rPh>
    <rPh sb="15" eb="17">
      <t>ジンコウ</t>
    </rPh>
    <rPh sb="19" eb="21">
      <t>チュウカン</t>
    </rPh>
    <rPh sb="21" eb="23">
      <t>ジンコウ</t>
    </rPh>
    <rPh sb="24" eb="25">
      <t>ゲン</t>
    </rPh>
    <rPh sb="27" eb="29">
      <t>サンシュツ</t>
    </rPh>
    <rPh sb="31" eb="33">
      <t>ジンコウ</t>
    </rPh>
    <phoneticPr fontId="3"/>
  </si>
  <si>
    <t>（注）「昼間人口比率」は、昼間人口を夜間人口で除した比率</t>
    <rPh sb="1" eb="2">
      <t>チュウ</t>
    </rPh>
    <rPh sb="4" eb="6">
      <t>チュウカン</t>
    </rPh>
    <rPh sb="6" eb="8">
      <t>ジンコウ</t>
    </rPh>
    <rPh sb="8" eb="10">
      <t>ヒリツ</t>
    </rPh>
    <rPh sb="13" eb="15">
      <t>チュウカン</t>
    </rPh>
    <rPh sb="15" eb="17">
      <t>ジンコウ</t>
    </rPh>
    <rPh sb="18" eb="20">
      <t>ヤカン</t>
    </rPh>
    <rPh sb="20" eb="22">
      <t>ジンコウ</t>
    </rPh>
    <rPh sb="23" eb="24">
      <t>ジョ</t>
    </rPh>
    <rPh sb="26" eb="28">
      <t>ヒリツ</t>
    </rPh>
    <phoneticPr fontId="3"/>
  </si>
  <si>
    <t>（注）※1は、 当市に常住する者の従業・通学先市区町村が不明の「不詳」を含む。</t>
    <rPh sb="1" eb="2">
      <t>チュウ</t>
    </rPh>
    <rPh sb="8" eb="10">
      <t>トウシ</t>
    </rPh>
    <rPh sb="11" eb="13">
      <t>ジョウジュウ</t>
    </rPh>
    <rPh sb="15" eb="16">
      <t>モノ</t>
    </rPh>
    <rPh sb="17" eb="19">
      <t>ジュウギョウ</t>
    </rPh>
    <rPh sb="20" eb="22">
      <t>ツウガク</t>
    </rPh>
    <rPh sb="22" eb="23">
      <t>サキ</t>
    </rPh>
    <rPh sb="23" eb="27">
      <t>シクチョウソン</t>
    </rPh>
    <rPh sb="28" eb="30">
      <t>フメイ</t>
    </rPh>
    <rPh sb="32" eb="34">
      <t>フショウ</t>
    </rPh>
    <phoneticPr fontId="3"/>
  </si>
  <si>
    <t>（注）※2は、 従業地・通学地が不明の者を含む。</t>
    <rPh sb="1" eb="2">
      <t>チュウ</t>
    </rPh>
    <rPh sb="16" eb="18">
      <t>フメイ</t>
    </rPh>
    <rPh sb="19" eb="20">
      <t>モノ</t>
    </rPh>
    <phoneticPr fontId="3"/>
  </si>
  <si>
    <t>世帯数</t>
    <rPh sb="0" eb="3">
      <t>セタイスウ</t>
    </rPh>
    <phoneticPr fontId="3"/>
  </si>
  <si>
    <t>うち</t>
    <phoneticPr fontId="3"/>
  </si>
  <si>
    <t>就業者数</t>
    <rPh sb="0" eb="4">
      <t>シュウギョウシャスウ</t>
    </rPh>
    <phoneticPr fontId="3"/>
  </si>
  <si>
    <r>
      <t xml:space="preserve">男  女
年　齢
</t>
    </r>
    <r>
      <rPr>
        <sz val="9"/>
        <rFont val="ＭＳ Ｐゴシック"/>
        <family val="3"/>
        <charset val="128"/>
      </rPr>
      <t>(5歳階級)</t>
    </r>
    <phoneticPr fontId="3"/>
  </si>
  <si>
    <t>１２．世帯人員、住居の種類・住宅の所有の関係別、住宅に住む６５歳以上世帯員がいる一般世帯数</t>
    <rPh sb="3" eb="5">
      <t>セタイ</t>
    </rPh>
    <rPh sb="5" eb="7">
      <t>ジンイン</t>
    </rPh>
    <rPh sb="8" eb="10">
      <t>ジュウキョ</t>
    </rPh>
    <rPh sb="11" eb="13">
      <t>シュルイ</t>
    </rPh>
    <rPh sb="20" eb="22">
      <t>カンケイ</t>
    </rPh>
    <rPh sb="24" eb="26">
      <t>ジュウタク</t>
    </rPh>
    <rPh sb="27" eb="28">
      <t>ス</t>
    </rPh>
    <rPh sb="34" eb="36">
      <t>セタイ</t>
    </rPh>
    <rPh sb="36" eb="37">
      <t>イン</t>
    </rPh>
    <rPh sb="40" eb="45">
      <t>イッパンセタイスウ</t>
    </rPh>
    <phoneticPr fontId="3"/>
  </si>
  <si>
    <r>
      <rPr>
        <sz val="9"/>
        <rFont val="ＭＳ Ｐゴシック"/>
        <family val="3"/>
        <charset val="128"/>
      </rPr>
      <t>※1</t>
    </r>
    <r>
      <rPr>
        <sz val="11"/>
        <rFont val="ＭＳ Ｐゴシック"/>
        <family val="3"/>
        <charset val="128"/>
      </rPr>
      <t>他市町村</t>
    </r>
    <phoneticPr fontId="3"/>
  </si>
  <si>
    <r>
      <rPr>
        <sz val="9"/>
        <rFont val="ＭＳ Ｐゴシック"/>
        <family val="3"/>
        <charset val="128"/>
      </rPr>
      <t>※2</t>
    </r>
    <r>
      <rPr>
        <sz val="11"/>
        <rFont val="ＭＳ Ｐゴシック"/>
        <family val="3"/>
        <charset val="128"/>
      </rPr>
      <t>不詳</t>
    </r>
    <rPh sb="2" eb="4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</si>
</sst>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##0.0"/>
    <numFmt numFmtId="178" formatCode="#,##0;&quot;△ &quot;#,##0"/>
    <numFmt numFmtId="179" formatCode="0;&quot;△ &quot;0"/>
    <numFmt numFmtId="180" formatCode="0.0;&quot;△ &quot;0.0"/>
    <numFmt numFmtId="181" formatCode="#,##0.0;[Red]\-#,##0.0"/>
    <numFmt numFmtId="182" formatCode="#,##0_ "/>
    <numFmt numFmtId="183" formatCode="0.0%"/>
  </numFmts>
  <fonts count="23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503">
    <xf numFmtId="0" fontId="0" fillId="0" borderId="0" xfId="0"/>
    <xf numFmtId="38" fontId="2" fillId="0" borderId="1" xfId="3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177" fontId="0" fillId="0" borderId="5" xfId="0" applyNumberFormat="1" applyFont="1" applyFill="1" applyBorder="1"/>
    <xf numFmtId="38" fontId="2" fillId="0" borderId="0" xfId="3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177" fontId="0" fillId="0" borderId="0" xfId="0" applyNumberFormat="1" applyFont="1" applyFill="1" applyBorder="1"/>
    <xf numFmtId="0" fontId="0" fillId="0" borderId="5" xfId="0" applyFont="1" applyFill="1" applyBorder="1"/>
    <xf numFmtId="38" fontId="2" fillId="0" borderId="20" xfId="3" applyFont="1" applyFill="1" applyBorder="1"/>
    <xf numFmtId="38" fontId="2" fillId="0" borderId="3" xfId="3" applyFont="1" applyFill="1" applyBorder="1"/>
    <xf numFmtId="0" fontId="0" fillId="0" borderId="0" xfId="0" applyAlignment="1">
      <alignment horizontal="right" vertical="center"/>
    </xf>
    <xf numFmtId="38" fontId="2" fillId="0" borderId="0" xfId="3" applyFont="1" applyFill="1"/>
    <xf numFmtId="38" fontId="2" fillId="0" borderId="1" xfId="3" applyFont="1" applyBorder="1"/>
    <xf numFmtId="38" fontId="2" fillId="0" borderId="0" xfId="3" applyFont="1"/>
    <xf numFmtId="38" fontId="2" fillId="0" borderId="0" xfId="3" applyFont="1" applyFill="1" applyAlignment="1">
      <alignment horizontal="right"/>
    </xf>
    <xf numFmtId="38" fontId="0" fillId="0" borderId="0" xfId="3" applyFont="1" applyAlignment="1">
      <alignment horizontal="right"/>
    </xf>
    <xf numFmtId="38" fontId="2" fillId="0" borderId="0" xfId="3" applyFont="1" applyFill="1" applyBorder="1" applyAlignment="1">
      <alignment horizontal="right"/>
    </xf>
    <xf numFmtId="38" fontId="0" fillId="0" borderId="0" xfId="3" applyFont="1" applyBorder="1" applyAlignment="1">
      <alignment horizontal="right"/>
    </xf>
    <xf numFmtId="38" fontId="2" fillId="0" borderId="0" xfId="3" applyFont="1" applyBorder="1"/>
    <xf numFmtId="38" fontId="1" fillId="0" borderId="23" xfId="3" applyFont="1" applyBorder="1"/>
    <xf numFmtId="38" fontId="1" fillId="0" borderId="4" xfId="3" applyFont="1" applyBorder="1"/>
    <xf numFmtId="38" fontId="2" fillId="0" borderId="0" xfId="3" applyFont="1" applyAlignment="1">
      <alignment horizontal="right"/>
    </xf>
    <xf numFmtId="38" fontId="1" fillId="0" borderId="0" xfId="3" applyFont="1" applyBorder="1"/>
    <xf numFmtId="38" fontId="1" fillId="0" borderId="1" xfId="3" applyFont="1" applyBorder="1"/>
    <xf numFmtId="176" fontId="0" fillId="0" borderId="3" xfId="0" applyNumberFormat="1" applyFont="1" applyFill="1" applyBorder="1"/>
    <xf numFmtId="176" fontId="0" fillId="0" borderId="3" xfId="0" applyNumberFormat="1" applyFont="1" applyBorder="1"/>
    <xf numFmtId="181" fontId="0" fillId="0" borderId="3" xfId="3" applyNumberFormat="1" applyFont="1" applyBorder="1"/>
    <xf numFmtId="0" fontId="0" fillId="0" borderId="3" xfId="0" applyFont="1" applyBorder="1"/>
    <xf numFmtId="176" fontId="0" fillId="0" borderId="0" xfId="0" applyNumberFormat="1" applyFont="1" applyFill="1"/>
    <xf numFmtId="176" fontId="0" fillId="0" borderId="0" xfId="0" applyNumberFormat="1" applyFont="1"/>
    <xf numFmtId="181" fontId="0" fillId="0" borderId="0" xfId="3" applyNumberFormat="1" applyFont="1"/>
    <xf numFmtId="0" fontId="0" fillId="0" borderId="0" xfId="0" applyFont="1"/>
    <xf numFmtId="0" fontId="0" fillId="0" borderId="0" xfId="0" applyFont="1" applyFill="1"/>
    <xf numFmtId="38" fontId="0" fillId="0" borderId="0" xfId="3" applyFont="1"/>
    <xf numFmtId="38" fontId="0" fillId="0" borderId="29" xfId="3" applyFont="1" applyFill="1" applyBorder="1"/>
    <xf numFmtId="0" fontId="0" fillId="0" borderId="29" xfId="0" applyFont="1" applyFill="1" applyBorder="1"/>
    <xf numFmtId="38" fontId="0" fillId="0" borderId="29" xfId="3" applyFont="1" applyBorder="1"/>
    <xf numFmtId="0" fontId="0" fillId="0" borderId="29" xfId="0" applyFont="1" applyBorder="1"/>
    <xf numFmtId="38" fontId="0" fillId="0" borderId="30" xfId="3" applyFont="1" applyFill="1" applyBorder="1"/>
    <xf numFmtId="38" fontId="0" fillId="0" borderId="30" xfId="3" applyFont="1" applyBorder="1"/>
    <xf numFmtId="3" fontId="0" fillId="0" borderId="30" xfId="0" applyNumberFormat="1" applyFont="1" applyBorder="1"/>
    <xf numFmtId="3" fontId="0" fillId="0" borderId="0" xfId="0" applyNumberFormat="1" applyFont="1" applyFill="1"/>
    <xf numFmtId="3" fontId="0" fillId="0" borderId="0" xfId="0" applyNumberFormat="1" applyFont="1"/>
    <xf numFmtId="38" fontId="0" fillId="0" borderId="0" xfId="3" applyFont="1" applyFill="1"/>
    <xf numFmtId="3" fontId="0" fillId="0" borderId="30" xfId="0" applyNumberFormat="1" applyFont="1" applyFill="1" applyBorder="1"/>
    <xf numFmtId="38" fontId="0" fillId="0" borderId="0" xfId="3" applyFont="1" applyFill="1" applyAlignment="1">
      <alignment horizontal="right"/>
    </xf>
    <xf numFmtId="38" fontId="0" fillId="0" borderId="0" xfId="3" applyFont="1" applyFill="1" applyBorder="1"/>
    <xf numFmtId="38" fontId="0" fillId="0" borderId="30" xfId="3" applyFont="1" applyFill="1" applyBorder="1" applyAlignment="1">
      <alignment horizontal="right"/>
    </xf>
    <xf numFmtId="38" fontId="0" fillId="0" borderId="30" xfId="3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38" fontId="0" fillId="0" borderId="32" xfId="3" applyFont="1" applyFill="1" applyBorder="1"/>
    <xf numFmtId="38" fontId="0" fillId="0" borderId="32" xfId="3" applyFont="1" applyBorder="1"/>
    <xf numFmtId="3" fontId="0" fillId="0" borderId="32" xfId="0" applyNumberFormat="1" applyFont="1" applyBorder="1"/>
    <xf numFmtId="38" fontId="2" fillId="0" borderId="3" xfId="3" applyFont="1" applyFill="1" applyBorder="1" applyAlignment="1">
      <alignment horizontal="right"/>
    </xf>
    <xf numFmtId="38" fontId="1" fillId="0" borderId="20" xfId="3" applyFont="1" applyFill="1" applyBorder="1"/>
    <xf numFmtId="38" fontId="1" fillId="0" borderId="1" xfId="3" applyFont="1" applyFill="1" applyBorder="1"/>
    <xf numFmtId="38" fontId="1" fillId="0" borderId="23" xfId="3" applyFont="1" applyFill="1" applyBorder="1"/>
    <xf numFmtId="38" fontId="1" fillId="0" borderId="4" xfId="3" applyFont="1" applyFill="1" applyBorder="1"/>
    <xf numFmtId="38" fontId="1" fillId="0" borderId="0" xfId="3" applyFont="1" applyFill="1" applyBorder="1"/>
    <xf numFmtId="38" fontId="0" fillId="0" borderId="3" xfId="3" applyFont="1" applyFill="1" applyBorder="1" applyAlignment="1">
      <alignment horizontal="right"/>
    </xf>
    <xf numFmtId="38" fontId="2" fillId="0" borderId="10" xfId="3" applyFont="1" applyFill="1" applyBorder="1" applyAlignment="1">
      <alignment horizontal="right"/>
    </xf>
    <xf numFmtId="38" fontId="2" fillId="0" borderId="10" xfId="3" applyFont="1" applyFill="1" applyBorder="1"/>
    <xf numFmtId="38" fontId="1" fillId="0" borderId="25" xfId="3" applyFont="1" applyFill="1" applyBorder="1"/>
    <xf numFmtId="40" fontId="2" fillId="0" borderId="3" xfId="3" applyNumberFormat="1" applyFont="1" applyFill="1" applyBorder="1"/>
    <xf numFmtId="38" fontId="1" fillId="0" borderId="28" xfId="3" applyFont="1" applyFill="1" applyBorder="1"/>
    <xf numFmtId="38" fontId="2" fillId="0" borderId="23" xfId="3" applyFont="1" applyFill="1" applyBorder="1"/>
    <xf numFmtId="38" fontId="1" fillId="0" borderId="36" xfId="3" applyFont="1" applyFill="1" applyBorder="1"/>
    <xf numFmtId="38" fontId="1" fillId="0" borderId="37" xfId="3" applyFont="1" applyFill="1" applyBorder="1"/>
    <xf numFmtId="38" fontId="1" fillId="0" borderId="32" xfId="3" applyFont="1" applyFill="1" applyBorder="1"/>
    <xf numFmtId="38" fontId="1" fillId="0" borderId="33" xfId="3" applyFont="1" applyFill="1" applyBorder="1"/>
    <xf numFmtId="4" fontId="1" fillId="0" borderId="0" xfId="0" applyNumberFormat="1" applyFont="1" applyFill="1" applyBorder="1" applyAlignment="1"/>
    <xf numFmtId="38" fontId="2" fillId="0" borderId="3" xfId="3" applyFont="1" applyFill="1" applyBorder="1" applyAlignment="1"/>
    <xf numFmtId="0" fontId="0" fillId="0" borderId="3" xfId="0" applyFont="1" applyFill="1" applyBorder="1" applyAlignment="1"/>
    <xf numFmtId="38" fontId="2" fillId="0" borderId="0" xfId="3" applyFont="1" applyFill="1" applyBorder="1" applyAlignment="1"/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/>
    <xf numFmtId="38" fontId="2" fillId="0" borderId="0" xfId="3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1" xfId="0" applyNumberFormat="1" applyFont="1" applyFill="1" applyBorder="1" applyAlignment="1"/>
    <xf numFmtId="3" fontId="1" fillId="0" borderId="23" xfId="0" applyNumberFormat="1" applyFont="1" applyFill="1" applyBorder="1" applyAlignment="1"/>
    <xf numFmtId="3" fontId="1" fillId="0" borderId="4" xfId="0" applyNumberFormat="1" applyFont="1" applyFill="1" applyBorder="1" applyAlignment="1"/>
    <xf numFmtId="38" fontId="2" fillId="0" borderId="14" xfId="3" applyFont="1" applyFill="1" applyBorder="1"/>
    <xf numFmtId="38" fontId="0" fillId="0" borderId="0" xfId="3" applyFont="1" applyFill="1" applyBorder="1" applyAlignment="1">
      <alignment horizontal="right"/>
    </xf>
    <xf numFmtId="38" fontId="2" fillId="0" borderId="27" xfId="3" applyFont="1" applyFill="1" applyBorder="1"/>
    <xf numFmtId="38" fontId="2" fillId="0" borderId="4" xfId="3" applyFont="1" applyFill="1" applyBorder="1"/>
    <xf numFmtId="38" fontId="1" fillId="0" borderId="21" xfId="3" applyFont="1" applyFill="1" applyBorder="1"/>
    <xf numFmtId="38" fontId="1" fillId="0" borderId="13" xfId="3" applyFont="1" applyFill="1" applyBorder="1"/>
    <xf numFmtId="38" fontId="1" fillId="0" borderId="22" xfId="3" applyFont="1" applyFill="1" applyBorder="1"/>
    <xf numFmtId="38" fontId="2" fillId="0" borderId="23" xfId="3" applyFont="1" applyFill="1" applyBorder="1" applyAlignment="1">
      <alignment horizontal="right"/>
    </xf>
    <xf numFmtId="38" fontId="1" fillId="0" borderId="26" xfId="3" applyFont="1" applyFill="1" applyBorder="1"/>
    <xf numFmtId="38" fontId="1" fillId="0" borderId="8" xfId="3" applyFont="1" applyFill="1" applyBorder="1"/>
    <xf numFmtId="38" fontId="1" fillId="0" borderId="34" xfId="3" applyFont="1" applyFill="1" applyBorder="1"/>
    <xf numFmtId="38" fontId="2" fillId="0" borderId="10" xfId="3" applyFont="1" applyFill="1" applyBorder="1" applyAlignment="1"/>
    <xf numFmtId="38" fontId="1" fillId="0" borderId="10" xfId="3" applyFont="1" applyFill="1" applyBorder="1" applyAlignment="1">
      <alignment horizontal="right"/>
    </xf>
    <xf numFmtId="38" fontId="1" fillId="0" borderId="25" xfId="3" applyFont="1" applyFill="1" applyBorder="1" applyAlignment="1"/>
    <xf numFmtId="38" fontId="1" fillId="0" borderId="0" xfId="3" applyFont="1" applyFill="1" applyBorder="1" applyAlignment="1">
      <alignment horizontal="right"/>
    </xf>
    <xf numFmtId="38" fontId="1" fillId="0" borderId="1" xfId="3" applyFont="1" applyFill="1" applyBorder="1" applyAlignment="1"/>
    <xf numFmtId="38" fontId="1" fillId="0" borderId="0" xfId="3" applyFont="1" applyFill="1" applyBorder="1" applyAlignment="1"/>
    <xf numFmtId="38" fontId="1" fillId="0" borderId="4" xfId="3" applyFont="1" applyFill="1" applyBorder="1" applyAlignment="1"/>
    <xf numFmtId="38" fontId="1" fillId="0" borderId="20" xfId="3" applyFont="1" applyBorder="1"/>
    <xf numFmtId="0" fontId="5" fillId="0" borderId="3" xfId="0" applyFont="1" applyFill="1" applyBorder="1"/>
    <xf numFmtId="0" fontId="5" fillId="0" borderId="20" xfId="0" applyFont="1" applyFill="1" applyBorder="1"/>
    <xf numFmtId="0" fontId="5" fillId="0" borderId="32" xfId="0" applyFont="1" applyFill="1" applyBorder="1"/>
    <xf numFmtId="0" fontId="5" fillId="0" borderId="33" xfId="0" applyFont="1" applyFill="1" applyBorder="1"/>
    <xf numFmtId="0" fontId="6" fillId="0" borderId="0" xfId="0" applyFont="1" applyAlignment="1"/>
    <xf numFmtId="0" fontId="6" fillId="0" borderId="9" xfId="0" applyFont="1" applyBorder="1" applyAlignment="1"/>
    <xf numFmtId="176" fontId="0" fillId="0" borderId="0" xfId="0" applyNumberFormat="1" applyFont="1" applyBorder="1"/>
    <xf numFmtId="3" fontId="0" fillId="0" borderId="0" xfId="0" applyNumberFormat="1" applyFont="1" applyBorder="1"/>
    <xf numFmtId="3" fontId="0" fillId="0" borderId="23" xfId="0" applyNumberFormat="1" applyFont="1" applyBorder="1"/>
    <xf numFmtId="181" fontId="2" fillId="0" borderId="3" xfId="3" applyNumberFormat="1" applyFont="1" applyBorder="1" applyAlignment="1">
      <alignment horizontal="right"/>
    </xf>
    <xf numFmtId="181" fontId="2" fillId="0" borderId="20" xfId="3" applyNumberFormat="1" applyFont="1" applyBorder="1" applyAlignment="1">
      <alignment horizontal="right"/>
    </xf>
    <xf numFmtId="181" fontId="2" fillId="0" borderId="42" xfId="3" applyNumberFormat="1" applyFont="1" applyBorder="1" applyAlignment="1">
      <alignment horizontal="right"/>
    </xf>
    <xf numFmtId="181" fontId="2" fillId="0" borderId="37" xfId="3" applyNumberFormat="1" applyFont="1" applyBorder="1" applyAlignment="1">
      <alignment horizontal="right"/>
    </xf>
    <xf numFmtId="183" fontId="2" fillId="0" borderId="0" xfId="1" applyNumberFormat="1" applyFont="1" applyBorder="1" applyAlignment="1">
      <alignment horizontal="right"/>
    </xf>
    <xf numFmtId="183" fontId="2" fillId="0" borderId="30" xfId="1" applyNumberFormat="1" applyFont="1" applyBorder="1" applyAlignment="1">
      <alignment horizontal="right"/>
    </xf>
    <xf numFmtId="183" fontId="2" fillId="0" borderId="1" xfId="1" applyNumberFormat="1" applyFont="1" applyBorder="1" applyAlignment="1">
      <alignment horizontal="right"/>
    </xf>
    <xf numFmtId="38" fontId="1" fillId="0" borderId="31" xfId="3" applyFont="1" applyBorder="1"/>
    <xf numFmtId="38" fontId="1" fillId="0" borderId="1" xfId="0" applyNumberFormat="1" applyFont="1" applyBorder="1"/>
    <xf numFmtId="38" fontId="2" fillId="0" borderId="18" xfId="3" applyFont="1" applyFill="1" applyBorder="1"/>
    <xf numFmtId="38" fontId="2" fillId="0" borderId="28" xfId="3" applyFont="1" applyFill="1" applyBorder="1"/>
    <xf numFmtId="38" fontId="1" fillId="0" borderId="27" xfId="3" applyFont="1" applyFill="1" applyBorder="1"/>
    <xf numFmtId="38" fontId="2" fillId="0" borderId="14" xfId="3" applyFont="1" applyFill="1" applyBorder="1" applyAlignment="1">
      <alignment horizontal="right"/>
    </xf>
    <xf numFmtId="38" fontId="1" fillId="0" borderId="0" xfId="3" applyFont="1" applyFill="1"/>
    <xf numFmtId="38" fontId="1" fillId="0" borderId="14" xfId="3" applyFont="1" applyFill="1" applyBorder="1"/>
    <xf numFmtId="0" fontId="7" fillId="0" borderId="0" xfId="0" applyFont="1" applyAlignment="1">
      <alignment horizontal="justify" vertical="center"/>
    </xf>
    <xf numFmtId="0" fontId="8" fillId="0" borderId="0" xfId="0" applyFont="1"/>
    <xf numFmtId="0" fontId="4" fillId="0" borderId="0" xfId="2" applyAlignment="1" applyProtection="1">
      <alignment horizontal="justify" vertical="center"/>
    </xf>
    <xf numFmtId="0" fontId="9" fillId="0" borderId="0" xfId="0" applyFont="1"/>
    <xf numFmtId="38" fontId="2" fillId="0" borderId="25" xfId="3" applyFont="1" applyFill="1" applyBorder="1"/>
    <xf numFmtId="38" fontId="2" fillId="0" borderId="17" xfId="3" applyFont="1" applyFill="1" applyBorder="1" applyAlignment="1">
      <alignment horizontal="right"/>
    </xf>
    <xf numFmtId="38" fontId="2" fillId="0" borderId="18" xfId="3" applyFont="1" applyFill="1" applyBorder="1" applyAlignment="1">
      <alignment horizontal="right"/>
    </xf>
    <xf numFmtId="38" fontId="1" fillId="0" borderId="43" xfId="3" applyFont="1" applyFill="1" applyBorder="1"/>
    <xf numFmtId="38" fontId="2" fillId="0" borderId="44" xfId="3" applyFont="1" applyFill="1" applyBorder="1"/>
    <xf numFmtId="37" fontId="12" fillId="0" borderId="0" xfId="0" applyNumberFormat="1" applyFont="1" applyAlignment="1">
      <alignment horizontal="right"/>
    </xf>
    <xf numFmtId="38" fontId="1" fillId="0" borderId="1" xfId="3" applyFont="1" applyBorder="1" applyAlignment="1">
      <alignment vertical="center"/>
    </xf>
    <xf numFmtId="38" fontId="1" fillId="0" borderId="20" xfId="3" applyFont="1" applyBorder="1" applyAlignment="1">
      <alignment vertical="center"/>
    </xf>
    <xf numFmtId="38" fontId="1" fillId="0" borderId="0" xfId="3" applyFont="1" applyBorder="1" applyAlignment="1"/>
    <xf numFmtId="37" fontId="12" fillId="0" borderId="3" xfId="0" applyNumberFormat="1" applyFont="1" applyBorder="1" applyAlignment="1">
      <alignment horizontal="right"/>
    </xf>
    <xf numFmtId="38" fontId="0" fillId="0" borderId="3" xfId="3" applyFont="1" applyFill="1" applyBorder="1"/>
    <xf numFmtId="38" fontId="1" fillId="0" borderId="1" xfId="3" applyFont="1" applyFill="1" applyBorder="1" applyAlignment="1">
      <alignment horizontal="right"/>
    </xf>
    <xf numFmtId="38" fontId="1" fillId="0" borderId="20" xfId="3" applyFont="1" applyFill="1" applyBorder="1" applyAlignment="1">
      <alignment horizontal="right"/>
    </xf>
    <xf numFmtId="49" fontId="5" fillId="0" borderId="0" xfId="0" applyNumberFormat="1" applyFont="1" applyFill="1" applyAlignment="1">
      <alignment horizontal="centerContinuous"/>
    </xf>
    <xf numFmtId="38" fontId="5" fillId="0" borderId="0" xfId="3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/>
    <xf numFmtId="49" fontId="0" fillId="0" borderId="0" xfId="0" applyNumberFormat="1" applyFont="1" applyFill="1" applyBorder="1"/>
    <xf numFmtId="0" fontId="0" fillId="0" borderId="3" xfId="0" applyFont="1" applyFill="1" applyBorder="1" applyAlignment="1">
      <alignment horizontal="right"/>
    </xf>
    <xf numFmtId="49" fontId="0" fillId="0" borderId="6" xfId="0" applyNumberFormat="1" applyFont="1" applyFill="1" applyBorder="1" applyAlignment="1">
      <alignment horizontal="centerContinuous" vertical="center"/>
    </xf>
    <xf numFmtId="49" fontId="0" fillId="0" borderId="15" xfId="0" applyNumberFormat="1" applyFont="1" applyFill="1" applyBorder="1" applyAlignment="1">
      <alignment horizontal="centerContinuous" vertical="center"/>
    </xf>
    <xf numFmtId="38" fontId="0" fillId="0" borderId="2" xfId="3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left"/>
    </xf>
    <xf numFmtId="38" fontId="0" fillId="0" borderId="1" xfId="3" applyFont="1" applyFill="1" applyBorder="1"/>
    <xf numFmtId="0" fontId="0" fillId="0" borderId="0" xfId="0" applyFont="1" applyFill="1" applyAlignment="1">
      <alignment horizontal="right"/>
    </xf>
    <xf numFmtId="176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right"/>
    </xf>
    <xf numFmtId="178" fontId="0" fillId="0" borderId="0" xfId="0" applyNumberFormat="1" applyFont="1" applyFill="1" applyBorder="1"/>
    <xf numFmtId="180" fontId="0" fillId="0" borderId="0" xfId="0" applyNumberFormat="1" applyFont="1" applyFill="1" applyBorder="1"/>
    <xf numFmtId="49" fontId="0" fillId="0" borderId="14" xfId="0" applyNumberFormat="1" applyFont="1" applyFill="1" applyBorder="1" applyAlignment="1">
      <alignment horizontal="left"/>
    </xf>
    <xf numFmtId="179" fontId="0" fillId="0" borderId="0" xfId="0" applyNumberFormat="1" applyFont="1" applyFill="1" applyBorder="1"/>
    <xf numFmtId="49" fontId="0" fillId="0" borderId="3" xfId="0" applyNumberFormat="1" applyFont="1" applyFill="1" applyBorder="1" applyAlignment="1">
      <alignment horizontal="right"/>
    </xf>
    <xf numFmtId="49" fontId="0" fillId="0" borderId="3" xfId="0" applyNumberFormat="1" applyFont="1" applyFill="1" applyBorder="1" applyAlignment="1">
      <alignment horizontal="left"/>
    </xf>
    <xf numFmtId="38" fontId="0" fillId="0" borderId="20" xfId="3" applyFont="1" applyFill="1" applyBorder="1"/>
    <xf numFmtId="181" fontId="0" fillId="0" borderId="3" xfId="3" applyNumberFormat="1" applyFont="1" applyFill="1" applyBorder="1"/>
    <xf numFmtId="0" fontId="0" fillId="0" borderId="9" xfId="0" applyFont="1" applyFill="1" applyBorder="1" applyAlignment="1"/>
    <xf numFmtId="0" fontId="0" fillId="0" borderId="9" xfId="0" applyFont="1" applyFill="1" applyBorder="1" applyAlignment="1">
      <alignment horizontal="right"/>
    </xf>
    <xf numFmtId="49" fontId="5" fillId="0" borderId="0" xfId="0" applyNumberFormat="1" applyFont="1" applyFill="1"/>
    <xf numFmtId="38" fontId="5" fillId="0" borderId="0" xfId="3" applyFont="1" applyFill="1"/>
    <xf numFmtId="49" fontId="0" fillId="0" borderId="9" xfId="0" applyNumberFormat="1" applyFont="1" applyFill="1" applyBorder="1" applyAlignment="1">
      <alignment horizontal="centerContinuous" vertical="center"/>
    </xf>
    <xf numFmtId="49" fontId="0" fillId="0" borderId="16" xfId="0" applyNumberFormat="1" applyFont="1" applyFill="1" applyBorder="1" applyAlignment="1">
      <alignment horizontal="centerContinuous" vertical="center"/>
    </xf>
    <xf numFmtId="38" fontId="0" fillId="0" borderId="9" xfId="3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Continuous" vertical="center"/>
    </xf>
    <xf numFmtId="49" fontId="0" fillId="0" borderId="17" xfId="0" applyNumberFormat="1" applyFont="1" applyFill="1" applyBorder="1" applyAlignment="1">
      <alignment horizontal="centerContinuous" vertical="center"/>
    </xf>
    <xf numFmtId="38" fontId="0" fillId="0" borderId="10" xfId="3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49" fontId="0" fillId="0" borderId="0" xfId="0" applyNumberFormat="1" applyFont="1" applyFill="1"/>
    <xf numFmtId="38" fontId="0" fillId="0" borderId="4" xfId="3" applyFont="1" applyFill="1" applyBorder="1"/>
    <xf numFmtId="49" fontId="0" fillId="0" borderId="5" xfId="0" applyNumberFormat="1" applyFont="1" applyFill="1" applyBorder="1" applyAlignment="1">
      <alignment horizontal="right"/>
    </xf>
    <xf numFmtId="49" fontId="0" fillId="0" borderId="18" xfId="0" applyNumberFormat="1" applyFont="1" applyFill="1" applyBorder="1"/>
    <xf numFmtId="38" fontId="0" fillId="0" borderId="19" xfId="3" applyFont="1" applyFill="1" applyBorder="1"/>
    <xf numFmtId="176" fontId="0" fillId="0" borderId="5" xfId="0" applyNumberFormat="1" applyFont="1" applyFill="1" applyBorder="1"/>
    <xf numFmtId="0" fontId="13" fillId="0" borderId="0" xfId="0" applyFont="1" applyFill="1"/>
    <xf numFmtId="0" fontId="0" fillId="0" borderId="0" xfId="0" applyFont="1" applyFill="1" applyAlignment="1"/>
    <xf numFmtId="49" fontId="14" fillId="0" borderId="0" xfId="0" applyNumberFormat="1" applyFont="1" applyFill="1" applyAlignment="1"/>
    <xf numFmtId="0" fontId="5" fillId="0" borderId="0" xfId="0" applyFont="1" applyAlignment="1"/>
    <xf numFmtId="0" fontId="0" fillId="0" borderId="0" xfId="0" applyFont="1" applyAlignment="1">
      <alignment horizontal="centerContinuous"/>
    </xf>
    <xf numFmtId="0" fontId="0" fillId="0" borderId="0" xfId="0" applyFont="1" applyFill="1" applyBorder="1" applyAlignment="1">
      <alignment horizontal="right"/>
    </xf>
    <xf numFmtId="0" fontId="0" fillId="0" borderId="23" xfId="0" applyFont="1" applyBorder="1"/>
    <xf numFmtId="0" fontId="0" fillId="0" borderId="27" xfId="0" applyFont="1" applyBorder="1"/>
    <xf numFmtId="0" fontId="0" fillId="0" borderId="8" xfId="0" applyFont="1" applyBorder="1" applyAlignment="1">
      <alignment horizontal="centerContinuous" vertical="center"/>
    </xf>
    <xf numFmtId="0" fontId="0" fillId="0" borderId="26" xfId="0" applyFont="1" applyBorder="1" applyAlignment="1">
      <alignment horizontal="centerContinuous"/>
    </xf>
    <xf numFmtId="0" fontId="0" fillId="0" borderId="26" xfId="0" applyFont="1" applyFill="1" applyBorder="1" applyAlignment="1">
      <alignment horizontal="centerContinuous"/>
    </xf>
    <xf numFmtId="0" fontId="0" fillId="0" borderId="11" xfId="0" applyFont="1" applyFill="1" applyBorder="1" applyAlignment="1">
      <alignment horizontal="centerContinuous"/>
    </xf>
    <xf numFmtId="0" fontId="0" fillId="0" borderId="26" xfId="0" applyFont="1" applyBorder="1" applyAlignment="1">
      <alignment horizontal="centerContinuous" vertical="center"/>
    </xf>
    <xf numFmtId="0" fontId="0" fillId="0" borderId="10" xfId="0" applyFont="1" applyBorder="1" applyAlignment="1">
      <alignment horizontal="centerContinuous" vertical="center"/>
    </xf>
    <xf numFmtId="0" fontId="0" fillId="0" borderId="17" xfId="0" applyFont="1" applyBorder="1" applyAlignment="1">
      <alignment horizontal="centerContinuous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Border="1"/>
    <xf numFmtId="0" fontId="1" fillId="0" borderId="22" xfId="0" applyFont="1" applyBorder="1" applyAlignment="1">
      <alignment horizontal="center"/>
    </xf>
    <xf numFmtId="38" fontId="0" fillId="0" borderId="0" xfId="0" applyNumberFormat="1" applyFont="1"/>
    <xf numFmtId="0" fontId="0" fillId="0" borderId="22" xfId="0" applyFont="1" applyBorder="1" applyAlignment="1">
      <alignment horizontal="center"/>
    </xf>
    <xf numFmtId="38" fontId="0" fillId="0" borderId="1" xfId="3" applyFont="1" applyBorder="1"/>
    <xf numFmtId="37" fontId="15" fillId="0" borderId="0" xfId="0" applyNumberFormat="1" applyFont="1" applyAlignment="1">
      <alignment horizontal="right" vertical="top"/>
    </xf>
    <xf numFmtId="37" fontId="15" fillId="0" borderId="0" xfId="0" quotePrefix="1" applyNumberFormat="1" applyFont="1" applyAlignment="1">
      <alignment horizontal="right" vertical="top"/>
    </xf>
    <xf numFmtId="0" fontId="0" fillId="0" borderId="0" xfId="0" applyFont="1" applyBorder="1" applyAlignment="1">
      <alignment horizontal="center"/>
    </xf>
    <xf numFmtId="38" fontId="0" fillId="0" borderId="0" xfId="3" applyFont="1" applyBorder="1"/>
    <xf numFmtId="0" fontId="1" fillId="0" borderId="2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38" fontId="0" fillId="0" borderId="20" xfId="3" applyFont="1" applyBorder="1"/>
    <xf numFmtId="38" fontId="0" fillId="0" borderId="3" xfId="3" applyFont="1" applyBorder="1"/>
    <xf numFmtId="38" fontId="0" fillId="0" borderId="9" xfId="3" applyFont="1" applyBorder="1" applyAlignment="1">
      <alignment shrinkToFit="1"/>
    </xf>
    <xf numFmtId="38" fontId="0" fillId="0" borderId="9" xfId="3" applyFont="1" applyFill="1" applyBorder="1" applyAlignment="1">
      <alignment shrinkToFit="1"/>
    </xf>
    <xf numFmtId="0" fontId="0" fillId="0" borderId="9" xfId="3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Alignment="1"/>
    <xf numFmtId="0" fontId="14" fillId="0" borderId="0" xfId="0" applyFont="1" applyAlignment="1"/>
    <xf numFmtId="38" fontId="0" fillId="0" borderId="0" xfId="3" applyFont="1" applyAlignment="1">
      <alignment horizontal="centerContinuous"/>
    </xf>
    <xf numFmtId="0" fontId="0" fillId="0" borderId="3" xfId="0" applyFont="1" applyBorder="1" applyAlignment="1"/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7" xfId="3" applyFont="1" applyBorder="1" applyAlignment="1">
      <alignment horizontal="center" vertical="center"/>
    </xf>
    <xf numFmtId="38" fontId="0" fillId="0" borderId="7" xfId="3" applyFont="1" applyFill="1" applyBorder="1" applyAlignment="1">
      <alignment horizontal="center" vertical="center"/>
    </xf>
    <xf numFmtId="38" fontId="0" fillId="0" borderId="6" xfId="3" applyFont="1" applyFill="1" applyBorder="1" applyAlignment="1">
      <alignment horizontal="center" vertical="center"/>
    </xf>
    <xf numFmtId="0" fontId="0" fillId="0" borderId="45" xfId="0" applyFont="1" applyBorder="1"/>
    <xf numFmtId="0" fontId="0" fillId="0" borderId="14" xfId="0" applyFont="1" applyBorder="1"/>
    <xf numFmtId="0" fontId="0" fillId="0" borderId="38" xfId="0" applyFont="1" applyBorder="1"/>
    <xf numFmtId="0" fontId="9" fillId="0" borderId="14" xfId="0" applyFont="1" applyBorder="1" applyAlignment="1">
      <alignment wrapText="1"/>
    </xf>
    <xf numFmtId="182" fontId="0" fillId="0" borderId="0" xfId="0" applyNumberFormat="1" applyFont="1" applyFill="1"/>
    <xf numFmtId="0" fontId="9" fillId="0" borderId="14" xfId="0" applyFont="1" applyBorder="1"/>
    <xf numFmtId="0" fontId="0" fillId="0" borderId="46" xfId="0" applyFont="1" applyBorder="1" applyAlignment="1">
      <alignment shrinkToFit="1"/>
    </xf>
    <xf numFmtId="0" fontId="6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38" fontId="0" fillId="0" borderId="0" xfId="3" applyFont="1" applyAlignment="1"/>
    <xf numFmtId="38" fontId="5" fillId="0" borderId="0" xfId="3" applyFont="1" applyFill="1" applyAlignment="1"/>
    <xf numFmtId="38" fontId="16" fillId="0" borderId="12" xfId="3" applyFont="1" applyFill="1" applyBorder="1" applyAlignment="1">
      <alignment horizontal="center" vertical="center"/>
    </xf>
    <xf numFmtId="38" fontId="16" fillId="0" borderId="9" xfId="3" applyFont="1" applyFill="1" applyBorder="1" applyAlignment="1">
      <alignment horizontal="center" vertical="center"/>
    </xf>
    <xf numFmtId="38" fontId="1" fillId="0" borderId="14" xfId="3" applyFont="1" applyFill="1" applyBorder="1" applyAlignment="1">
      <alignment horizontal="center"/>
    </xf>
    <xf numFmtId="38" fontId="1" fillId="0" borderId="27" xfId="3" applyFont="1" applyFill="1" applyBorder="1" applyAlignment="1">
      <alignment horizontal="center"/>
    </xf>
    <xf numFmtId="38" fontId="2" fillId="0" borderId="9" xfId="3" applyFont="1" applyFill="1" applyBorder="1" applyAlignment="1"/>
    <xf numFmtId="38" fontId="2" fillId="0" borderId="9" xfId="3" applyFont="1" applyFill="1" applyBorder="1" applyAlignment="1">
      <alignment horizontal="right"/>
    </xf>
    <xf numFmtId="38" fontId="14" fillId="0" borderId="0" xfId="3" applyFont="1" applyFill="1" applyAlignment="1"/>
    <xf numFmtId="38" fontId="2" fillId="0" borderId="0" xfId="3" applyFont="1" applyFill="1" applyAlignment="1">
      <alignment horizontal="centerContinuous"/>
    </xf>
    <xf numFmtId="38" fontId="2" fillId="0" borderId="9" xfId="3" applyFont="1" applyFill="1" applyBorder="1" applyAlignment="1">
      <alignment horizontal="center" vertical="center"/>
    </xf>
    <xf numFmtId="38" fontId="1" fillId="0" borderId="35" xfId="3" applyFont="1" applyFill="1" applyBorder="1" applyAlignment="1">
      <alignment horizontal="center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horizontal="centerContinuous" vertical="center"/>
    </xf>
    <xf numFmtId="38" fontId="2" fillId="0" borderId="15" xfId="3" applyFont="1" applyFill="1" applyBorder="1" applyAlignment="1">
      <alignment horizontal="centerContinuous" vertical="center"/>
    </xf>
    <xf numFmtId="38" fontId="2" fillId="0" borderId="0" xfId="3" applyFont="1" applyFill="1" applyBorder="1" applyAlignment="1">
      <alignment horizontal="center" vertical="center"/>
    </xf>
    <xf numFmtId="38" fontId="1" fillId="0" borderId="1" xfId="3" applyFont="1" applyFill="1" applyBorder="1" applyAlignment="1">
      <alignment horizontal="center"/>
    </xf>
    <xf numFmtId="38" fontId="2" fillId="0" borderId="24" xfId="3" applyFont="1" applyFill="1" applyBorder="1"/>
    <xf numFmtId="38" fontId="2" fillId="0" borderId="34" xfId="3" applyFont="1" applyFill="1" applyBorder="1" applyAlignment="1">
      <alignment horizontal="centerContinuous" vertical="center"/>
    </xf>
    <xf numFmtId="38" fontId="2" fillId="0" borderId="14" xfId="3" applyFont="1" applyFill="1" applyBorder="1" applyAlignment="1">
      <alignment horizontal="center" vertical="center"/>
    </xf>
    <xf numFmtId="38" fontId="1" fillId="0" borderId="1" xfId="3" applyFont="1" applyFill="1" applyBorder="1" applyAlignment="1">
      <alignment horizontal="center" vertical="center"/>
    </xf>
    <xf numFmtId="38" fontId="2" fillId="0" borderId="22" xfId="3" applyFont="1" applyFill="1" applyBorder="1" applyAlignment="1">
      <alignment horizontal="center" vertical="center"/>
    </xf>
    <xf numFmtId="38" fontId="18" fillId="0" borderId="22" xfId="3" applyFont="1" applyFill="1" applyBorder="1" applyAlignment="1">
      <alignment horizontal="center" vertical="center"/>
    </xf>
    <xf numFmtId="38" fontId="2" fillId="0" borderId="27" xfId="3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/>
    </xf>
    <xf numFmtId="38" fontId="9" fillId="0" borderId="17" xfId="3" applyFont="1" applyFill="1" applyBorder="1" applyAlignment="1">
      <alignment horizontal="center" vertical="center"/>
    </xf>
    <xf numFmtId="38" fontId="1" fillId="0" borderId="25" xfId="3" applyFont="1" applyFill="1" applyBorder="1" applyAlignment="1">
      <alignment horizontal="center" vertical="center"/>
    </xf>
    <xf numFmtId="38" fontId="2" fillId="0" borderId="13" xfId="3" applyFont="1" applyFill="1" applyBorder="1" applyAlignment="1">
      <alignment vertical="center"/>
    </xf>
    <xf numFmtId="38" fontId="2" fillId="0" borderId="13" xfId="3" applyFont="1" applyFill="1" applyBorder="1" applyAlignment="1">
      <alignment horizontal="center" vertical="center"/>
    </xf>
    <xf numFmtId="38" fontId="18" fillId="0" borderId="13" xfId="3" applyFont="1" applyFill="1" applyBorder="1" applyAlignment="1">
      <alignment horizontal="center" vertical="center"/>
    </xf>
    <xf numFmtId="38" fontId="2" fillId="0" borderId="17" xfId="3" applyFont="1" applyFill="1" applyBorder="1" applyAlignment="1">
      <alignment horizontal="center" vertical="center"/>
    </xf>
    <xf numFmtId="38" fontId="2" fillId="0" borderId="25" xfId="3" applyFont="1" applyFill="1" applyBorder="1" applyAlignment="1">
      <alignment horizontal="center" vertical="center"/>
    </xf>
    <xf numFmtId="38" fontId="1" fillId="0" borderId="0" xfId="3" applyFont="1" applyFill="1" applyAlignment="1">
      <alignment horizontal="center"/>
    </xf>
    <xf numFmtId="38" fontId="2" fillId="0" borderId="16" xfId="3" applyFont="1" applyFill="1" applyBorder="1" applyAlignment="1">
      <alignment vertical="center"/>
    </xf>
    <xf numFmtId="38" fontId="2" fillId="0" borderId="35" xfId="3" applyFont="1" applyFill="1" applyBorder="1" applyAlignment="1">
      <alignment horizontal="centerContinuous" vertical="center"/>
    </xf>
    <xf numFmtId="38" fontId="2" fillId="0" borderId="9" xfId="3" applyFont="1" applyFill="1" applyBorder="1" applyAlignment="1">
      <alignment horizontal="centerContinuous" vertical="center"/>
    </xf>
    <xf numFmtId="38" fontId="2" fillId="0" borderId="0" xfId="3" applyFont="1" applyFill="1" applyAlignment="1">
      <alignment vertical="center"/>
    </xf>
    <xf numFmtId="38" fontId="2" fillId="0" borderId="14" xfId="3" applyFont="1" applyFill="1" applyBorder="1" applyAlignment="1">
      <alignment vertical="center"/>
    </xf>
    <xf numFmtId="38" fontId="2" fillId="0" borderId="24" xfId="3" applyFont="1" applyFill="1" applyBorder="1" applyAlignment="1">
      <alignment horizontal="centerContinuous" vertical="center"/>
    </xf>
    <xf numFmtId="38" fontId="9" fillId="0" borderId="4" xfId="3" applyFont="1" applyFill="1" applyBorder="1" applyAlignment="1">
      <alignment vertical="center"/>
    </xf>
    <xf numFmtId="38" fontId="1" fillId="0" borderId="13" xfId="3" applyFont="1" applyFill="1" applyBorder="1" applyAlignment="1">
      <alignment horizontal="center" vertical="center"/>
    </xf>
    <xf numFmtId="38" fontId="9" fillId="0" borderId="25" xfId="3" applyFont="1" applyFill="1" applyBorder="1" applyAlignment="1">
      <alignment horizontal="center" vertical="center"/>
    </xf>
    <xf numFmtId="38" fontId="1" fillId="0" borderId="38" xfId="3" applyFont="1" applyFill="1" applyBorder="1"/>
    <xf numFmtId="38" fontId="6" fillId="0" borderId="14" xfId="3" applyFont="1" applyFill="1" applyBorder="1"/>
    <xf numFmtId="38" fontId="6" fillId="0" borderId="27" xfId="3" applyFont="1" applyFill="1" applyBorder="1"/>
    <xf numFmtId="38" fontId="6" fillId="0" borderId="17" xfId="3" applyFont="1" applyFill="1" applyBorder="1"/>
    <xf numFmtId="38" fontId="6" fillId="0" borderId="3" xfId="3" applyFont="1" applyFill="1" applyBorder="1"/>
    <xf numFmtId="38" fontId="5" fillId="0" borderId="0" xfId="3" applyFont="1" applyFill="1" applyAlignment="1">
      <alignment horizontal="center"/>
    </xf>
    <xf numFmtId="38" fontId="2" fillId="0" borderId="15" xfId="3" applyFont="1" applyFill="1" applyBorder="1" applyAlignment="1">
      <alignment horizontal="center" vertical="center"/>
    </xf>
    <xf numFmtId="38" fontId="2" fillId="0" borderId="6" xfId="3" applyFont="1" applyFill="1" applyBorder="1" applyAlignment="1">
      <alignment horizontal="center" vertical="center"/>
    </xf>
    <xf numFmtId="38" fontId="2" fillId="0" borderId="2" xfId="3" applyFont="1" applyFill="1" applyBorder="1" applyAlignment="1">
      <alignment horizontal="center" vertical="center"/>
    </xf>
    <xf numFmtId="38" fontId="2" fillId="0" borderId="7" xfId="3" applyFont="1" applyFill="1" applyBorder="1" applyAlignment="1">
      <alignment horizontal="center" vertical="center"/>
    </xf>
    <xf numFmtId="38" fontId="2" fillId="0" borderId="0" xfId="3" applyFont="1" applyFill="1" applyAlignment="1">
      <alignment horizontal="center"/>
    </xf>
    <xf numFmtId="38" fontId="2" fillId="0" borderId="17" xfId="3" applyFont="1" applyFill="1" applyBorder="1"/>
    <xf numFmtId="38" fontId="2" fillId="0" borderId="0" xfId="3" applyFont="1" applyFill="1" applyAlignment="1"/>
    <xf numFmtId="0" fontId="5" fillId="0" borderId="0" xfId="0" applyFont="1" applyFill="1" applyAlignment="1"/>
    <xf numFmtId="0" fontId="5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1" fillId="0" borderId="45" xfId="0" applyFont="1" applyFill="1" applyBorder="1"/>
    <xf numFmtId="0" fontId="0" fillId="0" borderId="14" xfId="0" applyFont="1" applyFill="1" applyBorder="1"/>
    <xf numFmtId="0" fontId="0" fillId="0" borderId="14" xfId="0" applyFont="1" applyFill="1" applyBorder="1" applyAlignment="1">
      <alignment shrinkToFit="1"/>
    </xf>
    <xf numFmtId="0" fontId="0" fillId="0" borderId="38" xfId="0" applyFont="1" applyFill="1" applyBorder="1" applyAlignment="1">
      <alignment shrinkToFit="1"/>
    </xf>
    <xf numFmtId="0" fontId="0" fillId="0" borderId="38" xfId="0" applyFont="1" applyFill="1" applyBorder="1"/>
    <xf numFmtId="0" fontId="0" fillId="0" borderId="46" xfId="0" applyFont="1" applyFill="1" applyBorder="1"/>
    <xf numFmtId="0" fontId="0" fillId="0" borderId="18" xfId="0" applyFont="1" applyFill="1" applyBorder="1"/>
    <xf numFmtId="0" fontId="14" fillId="0" borderId="0" xfId="0" applyFont="1" applyFill="1" applyAlignment="1"/>
    <xf numFmtId="0" fontId="0" fillId="0" borderId="3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5" fillId="0" borderId="35" xfId="0" applyFont="1" applyFill="1" applyBorder="1"/>
    <xf numFmtId="0" fontId="0" fillId="0" borderId="9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1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 shrinkToFit="1"/>
    </xf>
    <xf numFmtId="0" fontId="0" fillId="0" borderId="2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1" fillId="0" borderId="23" xfId="0" applyFont="1" applyFill="1" applyBorder="1"/>
    <xf numFmtId="0" fontId="14" fillId="0" borderId="0" xfId="0" applyFont="1" applyFill="1"/>
    <xf numFmtId="38" fontId="0" fillId="0" borderId="0" xfId="3" applyFont="1" applyFill="1" applyBorder="1" applyAlignment="1"/>
    <xf numFmtId="0" fontId="5" fillId="0" borderId="1" xfId="0" applyFont="1" applyFill="1" applyBorder="1"/>
    <xf numFmtId="38" fontId="0" fillId="0" borderId="0" xfId="3" applyFont="1" applyFill="1" applyBorder="1" applyAlignment="1">
      <alignment vertical="center"/>
    </xf>
    <xf numFmtId="0" fontId="0" fillId="0" borderId="3" xfId="0" applyFont="1" applyFill="1" applyBorder="1"/>
    <xf numFmtId="38" fontId="0" fillId="0" borderId="3" xfId="3" applyFont="1" applyFill="1" applyBorder="1" applyAlignment="1"/>
    <xf numFmtId="0" fontId="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38" fontId="2" fillId="0" borderId="9" xfId="3" applyFont="1" applyFill="1" applyBorder="1" applyAlignment="1">
      <alignment vertical="center"/>
    </xf>
    <xf numFmtId="38" fontId="2" fillId="0" borderId="35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" fillId="0" borderId="12" xfId="3" applyFont="1" applyFill="1" applyBorder="1" applyAlignment="1">
      <alignment horizontal="centerContinuous" vertical="center"/>
    </xf>
    <xf numFmtId="38" fontId="2" fillId="0" borderId="1" xfId="3" applyFont="1" applyFill="1" applyBorder="1" applyAlignment="1">
      <alignment horizontal="center" vertical="center"/>
    </xf>
    <xf numFmtId="38" fontId="2" fillId="0" borderId="24" xfId="3" applyFont="1" applyFill="1" applyBorder="1" applyAlignment="1">
      <alignment horizontal="center" vertical="center"/>
    </xf>
    <xf numFmtId="38" fontId="2" fillId="0" borderId="10" xfId="3" applyFont="1" applyFill="1" applyBorder="1" applyAlignment="1">
      <alignment vertical="center"/>
    </xf>
    <xf numFmtId="38" fontId="2" fillId="0" borderId="25" xfId="3" applyFont="1" applyFill="1" applyBorder="1" applyAlignment="1">
      <alignment vertical="center"/>
    </xf>
    <xf numFmtId="38" fontId="2" fillId="0" borderId="10" xfId="3" applyFont="1" applyFill="1" applyBorder="1" applyAlignment="1">
      <alignment horizontal="center" vertical="center"/>
    </xf>
    <xf numFmtId="38" fontId="19" fillId="0" borderId="0" xfId="3" applyFont="1" applyFill="1" applyBorder="1"/>
    <xf numFmtId="38" fontId="2" fillId="0" borderId="0" xfId="3" applyFont="1" applyFill="1" applyBorder="1" applyAlignment="1">
      <alignment shrinkToFit="1"/>
    </xf>
    <xf numFmtId="38" fontId="19" fillId="0" borderId="23" xfId="3" applyFont="1" applyFill="1" applyBorder="1"/>
    <xf numFmtId="38" fontId="5" fillId="0" borderId="0" xfId="3" applyFont="1" applyFill="1" applyBorder="1" applyAlignment="1"/>
    <xf numFmtId="38" fontId="2" fillId="0" borderId="0" xfId="3" applyFont="1" applyFill="1" applyBorder="1" applyAlignment="1">
      <alignment horizontal="centerContinuous" vertical="center"/>
    </xf>
    <xf numFmtId="38" fontId="16" fillId="0" borderId="0" xfId="3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left" indent="1"/>
    </xf>
    <xf numFmtId="38" fontId="5" fillId="0" borderId="0" xfId="3" applyFont="1" applyFill="1" applyBorder="1"/>
    <xf numFmtId="38" fontId="2" fillId="0" borderId="0" xfId="3" applyFont="1" applyFill="1" applyBorder="1" applyAlignment="1">
      <alignment horizontal="center"/>
    </xf>
    <xf numFmtId="38" fontId="1" fillId="0" borderId="34" xfId="3" applyFont="1" applyFill="1" applyBorder="1" applyAlignment="1">
      <alignment horizontal="centerContinuous" vertical="center"/>
    </xf>
    <xf numFmtId="38" fontId="2" fillId="0" borderId="8" xfId="3" applyFont="1" applyFill="1" applyBorder="1" applyAlignment="1">
      <alignment horizontal="centerContinuous" vertical="center"/>
    </xf>
    <xf numFmtId="38" fontId="1" fillId="0" borderId="0" xfId="3" applyFont="1" applyFill="1" applyBorder="1" applyAlignment="1">
      <alignment horizontal="center"/>
    </xf>
    <xf numFmtId="38" fontId="2" fillId="0" borderId="10" xfId="3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38" fontId="2" fillId="0" borderId="3" xfId="3" applyFont="1" applyFill="1" applyBorder="1" applyAlignment="1">
      <alignment horizontal="center"/>
    </xf>
    <xf numFmtId="0" fontId="2" fillId="0" borderId="3" xfId="0" applyFont="1" applyFill="1" applyBorder="1"/>
    <xf numFmtId="38" fontId="5" fillId="0" borderId="3" xfId="3" applyFont="1" applyFill="1" applyBorder="1"/>
    <xf numFmtId="38" fontId="2" fillId="0" borderId="16" xfId="3" applyFont="1" applyFill="1" applyBorder="1" applyAlignment="1">
      <alignment horizontal="right"/>
    </xf>
    <xf numFmtId="38" fontId="5" fillId="0" borderId="12" xfId="3" applyFont="1" applyFill="1" applyBorder="1" applyAlignment="1">
      <alignment horizontal="centerContinuous" vertical="top"/>
    </xf>
    <xf numFmtId="38" fontId="5" fillId="0" borderId="35" xfId="3" applyFont="1" applyFill="1" applyBorder="1" applyAlignment="1">
      <alignment horizontal="centerContinuous"/>
    </xf>
    <xf numFmtId="38" fontId="2" fillId="0" borderId="17" xfId="3" applyFont="1" applyFill="1" applyBorder="1" applyAlignment="1">
      <alignment horizontal="left"/>
    </xf>
    <xf numFmtId="38" fontId="1" fillId="0" borderId="22" xfId="3" applyFont="1" applyFill="1" applyBorder="1" applyAlignment="1">
      <alignment horizontal="centerContinuous" vertical="top"/>
    </xf>
    <xf numFmtId="38" fontId="2" fillId="0" borderId="25" xfId="3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38" fontId="2" fillId="0" borderId="14" xfId="3" applyFont="1" applyFill="1" applyBorder="1" applyAlignment="1">
      <alignment horizontal="center"/>
    </xf>
    <xf numFmtId="38" fontId="2" fillId="0" borderId="17" xfId="3" applyFont="1" applyFill="1" applyBorder="1" applyAlignment="1">
      <alignment horizontal="center"/>
    </xf>
    <xf numFmtId="38" fontId="2" fillId="0" borderId="18" xfId="3" applyFont="1" applyFill="1" applyBorder="1" applyAlignment="1">
      <alignment horizontal="center" wrapText="1"/>
    </xf>
    <xf numFmtId="38" fontId="2" fillId="0" borderId="0" xfId="3" applyFont="1" applyFill="1" applyAlignment="1">
      <alignment horizontal="left"/>
    </xf>
    <xf numFmtId="37" fontId="12" fillId="0" borderId="10" xfId="0" quotePrefix="1" applyNumberFormat="1" applyFont="1" applyFill="1" applyBorder="1" applyAlignment="1">
      <alignment horizontal="right"/>
    </xf>
    <xf numFmtId="37" fontId="12" fillId="0" borderId="10" xfId="0" applyNumberFormat="1" applyFont="1" applyFill="1" applyBorder="1" applyAlignment="1">
      <alignment horizontal="right"/>
    </xf>
    <xf numFmtId="38" fontId="5" fillId="0" borderId="10" xfId="3" applyFont="1" applyFill="1" applyBorder="1"/>
    <xf numFmtId="37" fontId="12" fillId="0" borderId="3" xfId="0" quotePrefix="1" applyNumberFormat="1" applyFont="1" applyFill="1" applyBorder="1" applyAlignment="1">
      <alignment horizontal="right"/>
    </xf>
    <xf numFmtId="37" fontId="12" fillId="0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Border="1"/>
    <xf numFmtId="0" fontId="5" fillId="0" borderId="0" xfId="0" applyFont="1"/>
    <xf numFmtId="0" fontId="9" fillId="0" borderId="7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38" fontId="0" fillId="0" borderId="0" xfId="3" applyFont="1" applyBorder="1" applyAlignment="1"/>
    <xf numFmtId="38" fontId="5" fillId="0" borderId="0" xfId="3" applyFont="1" applyAlignment="1"/>
    <xf numFmtId="38" fontId="0" fillId="0" borderId="3" xfId="3" applyFont="1" applyBorder="1" applyAlignment="1">
      <alignment horizontal="right"/>
    </xf>
    <xf numFmtId="38" fontId="0" fillId="0" borderId="7" xfId="3" applyFont="1" applyBorder="1" applyAlignment="1">
      <alignment horizontal="centerContinuous" vertical="center"/>
    </xf>
    <xf numFmtId="38" fontId="0" fillId="0" borderId="34" xfId="3" applyFont="1" applyBorder="1" applyAlignment="1">
      <alignment horizontal="center" vertical="center"/>
    </xf>
    <xf numFmtId="38" fontId="20" fillId="0" borderId="34" xfId="3" applyFont="1" applyBorder="1" applyAlignment="1">
      <alignment horizontal="center" vertical="center"/>
    </xf>
    <xf numFmtId="38" fontId="9" fillId="0" borderId="34" xfId="3" applyFont="1" applyBorder="1" applyAlignment="1">
      <alignment horizontal="center" vertical="center"/>
    </xf>
    <xf numFmtId="38" fontId="0" fillId="0" borderId="0" xfId="3" applyFont="1" applyBorder="1" applyAlignment="1">
      <alignment horizontal="center"/>
    </xf>
    <xf numFmtId="38" fontId="0" fillId="0" borderId="3" xfId="3" applyFont="1" applyBorder="1" applyAlignment="1">
      <alignment horizontal="center"/>
    </xf>
    <xf numFmtId="38" fontId="0" fillId="0" borderId="9" xfId="3" applyFont="1" applyBorder="1" applyAlignment="1"/>
    <xf numFmtId="38" fontId="0" fillId="0" borderId="9" xfId="3" applyFont="1" applyBorder="1" applyAlignment="1">
      <alignment horizontal="right"/>
    </xf>
    <xf numFmtId="38" fontId="5" fillId="0" borderId="0" xfId="0" applyNumberFormat="1" applyFont="1"/>
    <xf numFmtId="38" fontId="14" fillId="0" borderId="0" xfId="3" applyFont="1" applyAlignment="1"/>
    <xf numFmtId="0" fontId="0" fillId="0" borderId="3" xfId="0" applyFont="1" applyBorder="1" applyAlignment="1">
      <alignment horizontal="right"/>
    </xf>
    <xf numFmtId="0" fontId="0" fillId="0" borderId="4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40" xfId="0" applyFont="1" applyBorder="1" applyAlignment="1">
      <alignment horizontal="right"/>
    </xf>
    <xf numFmtId="49" fontId="0" fillId="0" borderId="40" xfId="0" applyNumberFormat="1" applyFont="1" applyBorder="1" applyAlignment="1">
      <alignment horizontal="right"/>
    </xf>
    <xf numFmtId="49" fontId="6" fillId="0" borderId="9" xfId="0" applyNumberFormat="1" applyFont="1" applyBorder="1" applyAlignment="1"/>
    <xf numFmtId="49" fontId="6" fillId="0" borderId="0" xfId="0" applyNumberFormat="1" applyFont="1" applyBorder="1" applyAlignment="1"/>
    <xf numFmtId="49" fontId="0" fillId="0" borderId="0" xfId="0" applyNumberFormat="1" applyFont="1"/>
    <xf numFmtId="0" fontId="0" fillId="0" borderId="0" xfId="0" applyFont="1" applyBorder="1" applyAlignment="1"/>
    <xf numFmtId="38" fontId="2" fillId="0" borderId="0" xfId="3" applyFont="1" applyAlignment="1">
      <alignment horizontal="centerContinuous"/>
    </xf>
    <xf numFmtId="38" fontId="2" fillId="0" borderId="0" xfId="3" applyFont="1" applyBorder="1" applyAlignment="1">
      <alignment horizontal="center"/>
    </xf>
    <xf numFmtId="38" fontId="2" fillId="0" borderId="0" xfId="3" applyFont="1" applyAlignment="1">
      <alignment horizontal="center"/>
    </xf>
    <xf numFmtId="38" fontId="2" fillId="0" borderId="6" xfId="3" applyFont="1" applyBorder="1" applyAlignment="1">
      <alignment horizontal="center" vertical="center"/>
    </xf>
    <xf numFmtId="38" fontId="1" fillId="0" borderId="2" xfId="3" applyFont="1" applyBorder="1" applyAlignment="1">
      <alignment horizontal="center" vertical="center"/>
    </xf>
    <xf numFmtId="38" fontId="2" fillId="0" borderId="7" xfId="3" applyFont="1" applyBorder="1" applyAlignment="1">
      <alignment horizontal="center" vertical="center"/>
    </xf>
    <xf numFmtId="38" fontId="2" fillId="0" borderId="15" xfId="3" applyFont="1" applyBorder="1" applyAlignment="1">
      <alignment horizontal="center" vertical="center"/>
    </xf>
    <xf numFmtId="38" fontId="1" fillId="0" borderId="0" xfId="3" applyFont="1" applyBorder="1" applyAlignment="1">
      <alignment horizontal="center"/>
    </xf>
    <xf numFmtId="38" fontId="1" fillId="0" borderId="0" xfId="3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38" fontId="2" fillId="0" borderId="3" xfId="3" applyFont="1" applyBorder="1" applyAlignment="1">
      <alignment horizontal="center"/>
    </xf>
    <xf numFmtId="38" fontId="5" fillId="0" borderId="0" xfId="3" applyFont="1" applyBorder="1"/>
    <xf numFmtId="0" fontId="2" fillId="0" borderId="0" xfId="0" applyFont="1" applyBorder="1"/>
    <xf numFmtId="38" fontId="1" fillId="0" borderId="30" xfId="3" applyFont="1" applyBorder="1" applyAlignment="1">
      <alignment horizontal="center"/>
    </xf>
    <xf numFmtId="38" fontId="2" fillId="0" borderId="35" xfId="3" applyFont="1" applyBorder="1" applyAlignment="1">
      <alignment horizontal="center" vertical="center"/>
    </xf>
    <xf numFmtId="38" fontId="2" fillId="0" borderId="12" xfId="3" applyFont="1" applyBorder="1" applyAlignment="1">
      <alignment horizontal="center" vertical="center"/>
    </xf>
    <xf numFmtId="38" fontId="2" fillId="0" borderId="9" xfId="3" applyFont="1" applyBorder="1" applyAlignment="1">
      <alignment horizontal="center" vertical="center"/>
    </xf>
    <xf numFmtId="38" fontId="2" fillId="0" borderId="25" xfId="3" applyFont="1" applyBorder="1" applyAlignment="1">
      <alignment horizontal="center" vertical="center"/>
    </xf>
    <xf numFmtId="38" fontId="2" fillId="0" borderId="13" xfId="3" applyFont="1" applyBorder="1" applyAlignment="1">
      <alignment horizontal="center" vertical="center"/>
    </xf>
    <xf numFmtId="38" fontId="2" fillId="0" borderId="10" xfId="3" applyFont="1" applyBorder="1" applyAlignment="1">
      <alignment horizontal="center" vertical="center"/>
    </xf>
    <xf numFmtId="38" fontId="20" fillId="0" borderId="0" xfId="3" applyFont="1" applyBorder="1" applyAlignment="1">
      <alignment horizontal="center"/>
    </xf>
    <xf numFmtId="38" fontId="9" fillId="0" borderId="0" xfId="3" applyFont="1" applyAlignment="1">
      <alignment horizontal="right"/>
    </xf>
    <xf numFmtId="38" fontId="2" fillId="0" borderId="42" xfId="3" applyFont="1" applyBorder="1" applyAlignment="1">
      <alignment horizontal="center"/>
    </xf>
    <xf numFmtId="38" fontId="2" fillId="0" borderId="0" xfId="3" applyFont="1" applyAlignment="1"/>
    <xf numFmtId="38" fontId="1" fillId="0" borderId="0" xfId="0" applyNumberFormat="1" applyFont="1" applyBorder="1" applyAlignment="1"/>
    <xf numFmtId="179" fontId="1" fillId="0" borderId="30" xfId="3" applyNumberFormat="1" applyFont="1" applyFill="1" applyBorder="1" applyAlignment="1">
      <alignment horizontal="right"/>
    </xf>
    <xf numFmtId="37" fontId="21" fillId="0" borderId="30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centerContinuous" vertical="center" shrinkToFit="1"/>
    </xf>
    <xf numFmtId="38" fontId="2" fillId="0" borderId="14" xfId="3" applyFont="1" applyFill="1" applyBorder="1" applyAlignment="1">
      <alignment shrinkToFit="1"/>
    </xf>
    <xf numFmtId="38" fontId="2" fillId="2" borderId="14" xfId="3" applyFont="1" applyFill="1" applyBorder="1"/>
    <xf numFmtId="38" fontId="9" fillId="0" borderId="0" xfId="3" applyFont="1" applyFill="1"/>
    <xf numFmtId="0" fontId="2" fillId="0" borderId="0" xfId="0" applyFont="1" applyFill="1" applyAlignment="1"/>
    <xf numFmtId="38" fontId="22" fillId="0" borderId="0" xfId="3" applyFont="1" applyFill="1"/>
    <xf numFmtId="0" fontId="0" fillId="0" borderId="0" xfId="0" applyFont="1" applyFill="1" applyBorder="1" applyAlignment="1">
      <alignment horizontal="right"/>
    </xf>
    <xf numFmtId="38" fontId="16" fillId="0" borderId="22" xfId="3" applyFont="1" applyFill="1" applyBorder="1" applyAlignment="1">
      <alignment horizontal="center" vertical="center" wrapText="1"/>
    </xf>
    <xf numFmtId="38" fontId="16" fillId="0" borderId="22" xfId="3" applyFont="1" applyFill="1" applyBorder="1" applyAlignment="1">
      <alignment horizontal="center" vertical="center"/>
    </xf>
    <xf numFmtId="38" fontId="16" fillId="0" borderId="13" xfId="3" applyFont="1" applyFill="1" applyBorder="1" applyAlignment="1">
      <alignment horizontal="center" vertical="center"/>
    </xf>
    <xf numFmtId="38" fontId="16" fillId="0" borderId="0" xfId="3" applyFont="1" applyFill="1" applyBorder="1" applyAlignment="1">
      <alignment horizontal="center" vertical="center" wrapText="1"/>
    </xf>
    <xf numFmtId="38" fontId="16" fillId="0" borderId="0" xfId="3" applyFont="1" applyFill="1" applyBorder="1" applyAlignment="1">
      <alignment horizontal="center" vertical="center"/>
    </xf>
    <xf numFmtId="38" fontId="16" fillId="0" borderId="10" xfId="3" applyFont="1" applyFill="1" applyBorder="1" applyAlignment="1">
      <alignment horizontal="center" vertical="center"/>
    </xf>
    <xf numFmtId="38" fontId="9" fillId="0" borderId="16" xfId="3" applyFont="1" applyFill="1" applyBorder="1" applyAlignment="1">
      <alignment horizontal="center" vertical="center" wrapText="1"/>
    </xf>
    <xf numFmtId="38" fontId="9" fillId="0" borderId="14" xfId="3" applyFont="1" applyFill="1" applyBorder="1" applyAlignment="1">
      <alignment horizontal="center" vertical="center" wrapText="1"/>
    </xf>
    <xf numFmtId="38" fontId="9" fillId="0" borderId="17" xfId="3" applyFont="1" applyFill="1" applyBorder="1" applyAlignment="1">
      <alignment horizontal="center" vertical="center" wrapText="1"/>
    </xf>
    <xf numFmtId="38" fontId="17" fillId="0" borderId="9" xfId="3" applyFont="1" applyFill="1" applyBorder="1" applyAlignment="1">
      <alignment horizontal="center" vertical="center"/>
    </xf>
    <xf numFmtId="38" fontId="17" fillId="0" borderId="0" xfId="3" applyFont="1" applyFill="1" applyBorder="1" applyAlignment="1">
      <alignment horizontal="center" vertical="center"/>
    </xf>
    <xf numFmtId="38" fontId="17" fillId="0" borderId="10" xfId="3" applyFont="1" applyFill="1" applyBorder="1" applyAlignment="1">
      <alignment horizontal="center" vertical="center"/>
    </xf>
    <xf numFmtId="38" fontId="2" fillId="0" borderId="22" xfId="3" applyFont="1" applyFill="1" applyBorder="1" applyAlignment="1">
      <alignment horizontal="center" vertical="center"/>
    </xf>
    <xf numFmtId="38" fontId="2" fillId="0" borderId="13" xfId="3" applyFont="1" applyFill="1" applyBorder="1" applyAlignment="1">
      <alignment horizontal="center" vertical="center"/>
    </xf>
    <xf numFmtId="38" fontId="2" fillId="0" borderId="3" xfId="3" applyFont="1" applyFill="1" applyBorder="1" applyAlignment="1">
      <alignment horizontal="right"/>
    </xf>
    <xf numFmtId="0" fontId="2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16" xfId="0" applyFont="1" applyFill="1" applyBorder="1" applyAlignment="1">
      <alignment horizontal="left" vertical="center" wrapText="1" indent="1"/>
    </xf>
    <xf numFmtId="0" fontId="0" fillId="0" borderId="14" xfId="0" applyFont="1" applyFill="1" applyBorder="1" applyAlignment="1">
      <alignment horizontal="left" vertical="center" wrapText="1" indent="1"/>
    </xf>
    <xf numFmtId="0" fontId="0" fillId="0" borderId="17" xfId="0" applyFont="1" applyFill="1" applyBorder="1" applyAlignment="1">
      <alignment horizontal="left" vertical="center" wrapText="1" indent="1"/>
    </xf>
    <xf numFmtId="38" fontId="2" fillId="0" borderId="0" xfId="3" applyFont="1" applyFill="1" applyBorder="1" applyAlignment="1">
      <alignment horizontal="right"/>
    </xf>
    <xf numFmtId="38" fontId="2" fillId="0" borderId="0" xfId="3" applyFont="1" applyFill="1" applyAlignment="1">
      <alignment horizontal="center" shrinkToFit="1"/>
    </xf>
    <xf numFmtId="38" fontId="2" fillId="0" borderId="0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38" fontId="2" fillId="0" borderId="22" xfId="3" applyFont="1" applyFill="1" applyBorder="1" applyAlignment="1">
      <alignment horizontal="center" vertical="center" wrapText="1"/>
    </xf>
    <xf numFmtId="38" fontId="2" fillId="0" borderId="14" xfId="3" applyFont="1" applyFill="1" applyBorder="1" applyAlignment="1">
      <alignment horizontal="center" vertical="center"/>
    </xf>
    <xf numFmtId="38" fontId="2" fillId="0" borderId="17" xfId="3" applyFont="1" applyFill="1" applyBorder="1" applyAlignment="1">
      <alignment horizontal="center" vertical="center"/>
    </xf>
    <xf numFmtId="38" fontId="2" fillId="0" borderId="16" xfId="3" applyFont="1" applyFill="1" applyBorder="1" applyAlignment="1">
      <alignment horizontal="center" vertical="center"/>
    </xf>
    <xf numFmtId="38" fontId="0" fillId="0" borderId="12" xfId="3" applyFont="1" applyBorder="1" applyAlignment="1">
      <alignment horizontal="center" vertical="center"/>
    </xf>
    <xf numFmtId="38" fontId="0" fillId="0" borderId="13" xfId="3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38" fontId="0" fillId="0" borderId="35" xfId="3" applyFont="1" applyBorder="1" applyAlignment="1">
      <alignment horizontal="center" vertical="center"/>
    </xf>
    <xf numFmtId="38" fontId="0" fillId="0" borderId="25" xfId="3" applyFont="1" applyBorder="1" applyAlignment="1">
      <alignment horizontal="center" vertical="center"/>
    </xf>
    <xf numFmtId="38" fontId="1" fillId="0" borderId="12" xfId="3" applyFont="1" applyBorder="1" applyAlignment="1">
      <alignment horizontal="center" vertical="center"/>
    </xf>
    <xf numFmtId="38" fontId="1" fillId="0" borderId="13" xfId="3" applyFont="1" applyBorder="1" applyAlignment="1">
      <alignment horizontal="center" vertical="center"/>
    </xf>
    <xf numFmtId="38" fontId="0" fillId="0" borderId="16" xfId="3" applyFont="1" applyBorder="1" applyAlignment="1">
      <alignment horizontal="center" vertical="center"/>
    </xf>
    <xf numFmtId="38" fontId="0" fillId="0" borderId="17" xfId="3" applyFont="1" applyBorder="1" applyAlignment="1">
      <alignment horizontal="center" vertical="center"/>
    </xf>
    <xf numFmtId="38" fontId="2" fillId="0" borderId="9" xfId="3" applyFont="1" applyBorder="1" applyAlignment="1">
      <alignment horizontal="center" vertical="center"/>
    </xf>
    <xf numFmtId="38" fontId="2" fillId="0" borderId="10" xfId="3" applyFont="1" applyBorder="1" applyAlignment="1">
      <alignment horizontal="center" vertical="center"/>
    </xf>
    <xf numFmtId="38" fontId="2" fillId="0" borderId="0" xfId="3" applyFont="1" applyAlignment="1">
      <alignment horizontal="left" wrapText="1"/>
    </xf>
    <xf numFmtId="38" fontId="2" fillId="0" borderId="23" xfId="3" applyFont="1" applyFill="1" applyBorder="1" applyAlignment="1">
      <alignment horizontal="center" vertical="center"/>
    </xf>
    <xf numFmtId="38" fontId="2" fillId="0" borderId="10" xfId="3" applyFont="1" applyFill="1" applyBorder="1" applyAlignment="1">
      <alignment horizontal="center" vertical="center"/>
    </xf>
    <xf numFmtId="38" fontId="2" fillId="0" borderId="28" xfId="3" applyFont="1" applyFill="1" applyBorder="1" applyAlignment="1">
      <alignment horizontal="center" vertical="center"/>
    </xf>
    <xf numFmtId="38" fontId="2" fillId="0" borderId="39" xfId="3" applyFont="1" applyFill="1" applyBorder="1" applyAlignment="1">
      <alignment horizontal="center"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121920</xdr:rowOff>
    </xdr:from>
    <xdr:to>
      <xdr:col>5</xdr:col>
      <xdr:colOff>0</xdr:colOff>
      <xdr:row>24</xdr:row>
      <xdr:rowOff>121920</xdr:rowOff>
    </xdr:to>
    <xdr:sp macro="" textlink="">
      <xdr:nvSpPr>
        <xdr:cNvPr id="1186" name="Line 1"/>
        <xdr:cNvSpPr>
          <a:spLocks noChangeShapeType="1"/>
        </xdr:cNvSpPr>
      </xdr:nvSpPr>
      <xdr:spPr bwMode="auto">
        <a:xfrm>
          <a:off x="3360420" y="63017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1105989</xdr:colOff>
      <xdr:row>13</xdr:row>
      <xdr:rowOff>217715</xdr:rowOff>
    </xdr:from>
    <xdr:to>
      <xdr:col>1</xdr:col>
      <xdr:colOff>100149</xdr:colOff>
      <xdr:row>15</xdr:row>
      <xdr:rowOff>217715</xdr:rowOff>
    </xdr:to>
    <xdr:grpSp>
      <xdr:nvGrpSpPr>
        <xdr:cNvPr id="6061" name="グループ化 1"/>
        <xdr:cNvGrpSpPr>
          <a:grpSpLocks/>
        </xdr:cNvGrpSpPr>
      </xdr:nvGrpSpPr>
      <xdr:grpSpPr bwMode="auto">
        <a:xfrm>
          <a:off x="1105989" y="4057023"/>
          <a:ext cx="154745" cy="621323"/>
          <a:chOff x="1114848" y="4109855"/>
          <a:chExt cx="410917" cy="624423"/>
        </a:xfrm>
      </xdr:grpSpPr>
      <xdr:sp macro="" textlink="">
        <xdr:nvSpPr>
          <xdr:cNvPr id="6067" name="Line 12"/>
          <xdr:cNvSpPr>
            <a:spLocks noChangeShapeType="1"/>
          </xdr:cNvSpPr>
        </xdr:nvSpPr>
        <xdr:spPr bwMode="auto">
          <a:xfrm flipH="1" flipV="1">
            <a:off x="1121839" y="4109855"/>
            <a:ext cx="282224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68" name="Line 14"/>
          <xdr:cNvSpPr>
            <a:spLocks noChangeShapeType="1"/>
          </xdr:cNvSpPr>
        </xdr:nvSpPr>
        <xdr:spPr bwMode="auto">
          <a:xfrm flipH="1">
            <a:off x="1396999" y="4109861"/>
            <a:ext cx="1" cy="6244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69" name="Line 15"/>
          <xdr:cNvSpPr>
            <a:spLocks noChangeShapeType="1"/>
          </xdr:cNvSpPr>
        </xdr:nvSpPr>
        <xdr:spPr bwMode="auto">
          <a:xfrm flipV="1">
            <a:off x="1392415" y="4434064"/>
            <a:ext cx="1333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70" name="Line 12"/>
          <xdr:cNvSpPr>
            <a:spLocks noChangeShapeType="1"/>
          </xdr:cNvSpPr>
        </xdr:nvSpPr>
        <xdr:spPr bwMode="auto">
          <a:xfrm flipH="1" flipV="1">
            <a:off x="1114848" y="4727257"/>
            <a:ext cx="282159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1110342</xdr:colOff>
      <xdr:row>16</xdr:row>
      <xdr:rowOff>226423</xdr:rowOff>
    </xdr:from>
    <xdr:to>
      <xdr:col>1</xdr:col>
      <xdr:colOff>104502</xdr:colOff>
      <xdr:row>18</xdr:row>
      <xdr:rowOff>226423</xdr:rowOff>
    </xdr:to>
    <xdr:grpSp>
      <xdr:nvGrpSpPr>
        <xdr:cNvPr id="12" name="グループ化 1"/>
        <xdr:cNvGrpSpPr>
          <a:grpSpLocks/>
        </xdr:cNvGrpSpPr>
      </xdr:nvGrpSpPr>
      <xdr:grpSpPr bwMode="auto">
        <a:xfrm>
          <a:off x="1110342" y="4997715"/>
          <a:ext cx="154745" cy="621323"/>
          <a:chOff x="1114848" y="4109855"/>
          <a:chExt cx="410917" cy="624423"/>
        </a:xfrm>
      </xdr:grpSpPr>
      <xdr:sp macro="" textlink="">
        <xdr:nvSpPr>
          <xdr:cNvPr id="13" name="Line 12"/>
          <xdr:cNvSpPr>
            <a:spLocks noChangeShapeType="1"/>
          </xdr:cNvSpPr>
        </xdr:nvSpPr>
        <xdr:spPr bwMode="auto">
          <a:xfrm flipH="1" flipV="1">
            <a:off x="1121839" y="4109855"/>
            <a:ext cx="282224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4"/>
          <xdr:cNvSpPr>
            <a:spLocks noChangeShapeType="1"/>
          </xdr:cNvSpPr>
        </xdr:nvSpPr>
        <xdr:spPr bwMode="auto">
          <a:xfrm flipH="1">
            <a:off x="1396999" y="4109861"/>
            <a:ext cx="1" cy="6244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5"/>
          <xdr:cNvSpPr>
            <a:spLocks noChangeShapeType="1"/>
          </xdr:cNvSpPr>
        </xdr:nvSpPr>
        <xdr:spPr bwMode="auto">
          <a:xfrm flipV="1">
            <a:off x="1392415" y="4434064"/>
            <a:ext cx="1333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12"/>
          <xdr:cNvSpPr>
            <a:spLocks noChangeShapeType="1"/>
          </xdr:cNvSpPr>
        </xdr:nvSpPr>
        <xdr:spPr bwMode="auto">
          <a:xfrm flipH="1" flipV="1">
            <a:off x="1114848" y="4727257"/>
            <a:ext cx="282159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14</xdr:row>
      <xdr:rowOff>7620</xdr:rowOff>
    </xdr:from>
    <xdr:to>
      <xdr:col>1</xdr:col>
      <xdr:colOff>15240</xdr:colOff>
      <xdr:row>16</xdr:row>
      <xdr:rowOff>22860</xdr:rowOff>
    </xdr:to>
    <xdr:sp macro="" textlink="">
      <xdr:nvSpPr>
        <xdr:cNvPr id="6238" name="Line 1"/>
        <xdr:cNvSpPr>
          <a:spLocks noChangeShapeType="1"/>
        </xdr:cNvSpPr>
      </xdr:nvSpPr>
      <xdr:spPr bwMode="auto">
        <a:xfrm>
          <a:off x="15240" y="4457700"/>
          <a:ext cx="731520" cy="518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view="pageBreakPreview" zoomScaleNormal="100" zoomScaleSheetLayoutView="100" workbookViewId="0">
      <selection activeCell="H18" sqref="H18"/>
    </sheetView>
  </sheetViews>
  <sheetFormatPr defaultRowHeight="13.2"/>
  <cols>
    <col min="2" max="2" width="83.44140625" customWidth="1"/>
  </cols>
  <sheetData>
    <row r="1" spans="1:2" ht="24" customHeight="1">
      <c r="A1" s="127" t="s">
        <v>40</v>
      </c>
    </row>
    <row r="2" spans="1:2" ht="16.5" customHeight="1">
      <c r="A2" s="127"/>
      <c r="B2" s="129"/>
    </row>
    <row r="3" spans="1:2" ht="23.25" customHeight="1">
      <c r="A3" s="12"/>
      <c r="B3" s="128" t="s">
        <v>425</v>
      </c>
    </row>
    <row r="4" spans="1:2" ht="19.5" customHeight="1">
      <c r="A4" s="12"/>
      <c r="B4" s="128" t="s">
        <v>426</v>
      </c>
    </row>
    <row r="5" spans="1:2" ht="15.75" customHeight="1">
      <c r="A5" s="12"/>
      <c r="B5" s="128" t="s">
        <v>427</v>
      </c>
    </row>
    <row r="6" spans="1:2" ht="19.5" customHeight="1">
      <c r="A6" s="12"/>
      <c r="B6" s="128" t="s">
        <v>428</v>
      </c>
    </row>
    <row r="7" spans="1:2" ht="19.5" customHeight="1">
      <c r="A7" s="12"/>
      <c r="B7" s="128" t="s">
        <v>429</v>
      </c>
    </row>
    <row r="8" spans="1:2" ht="19.5" customHeight="1">
      <c r="A8" s="12"/>
      <c r="B8" s="128" t="s">
        <v>430</v>
      </c>
    </row>
    <row r="9" spans="1:2" ht="19.5" customHeight="1">
      <c r="A9" s="12"/>
      <c r="B9" s="128" t="s">
        <v>431</v>
      </c>
    </row>
    <row r="10" spans="1:2" ht="19.5" customHeight="1">
      <c r="A10" s="12"/>
      <c r="B10" s="128" t="s">
        <v>432</v>
      </c>
    </row>
    <row r="11" spans="1:2" ht="19.5" customHeight="1">
      <c r="A11" s="12"/>
      <c r="B11" s="128" t="s">
        <v>433</v>
      </c>
    </row>
    <row r="12" spans="1:2" ht="19.5" customHeight="1">
      <c r="A12" s="12"/>
      <c r="B12" s="128" t="s">
        <v>434</v>
      </c>
    </row>
    <row r="13" spans="1:2" ht="19.5" customHeight="1">
      <c r="A13" s="12"/>
      <c r="B13" s="128" t="s">
        <v>435</v>
      </c>
    </row>
    <row r="14" spans="1:2" ht="27" customHeight="1">
      <c r="A14" s="12"/>
      <c r="B14" s="128" t="s">
        <v>436</v>
      </c>
    </row>
    <row r="15" spans="1:2" ht="19.5" customHeight="1">
      <c r="A15" s="12"/>
      <c r="B15" s="128" t="s">
        <v>437</v>
      </c>
    </row>
    <row r="16" spans="1:2" ht="19.5" customHeight="1">
      <c r="A16" s="12"/>
      <c r="B16" s="128" t="s">
        <v>438</v>
      </c>
    </row>
    <row r="17" spans="1:2" ht="19.5" customHeight="1">
      <c r="A17" s="12"/>
      <c r="B17" s="128" t="s">
        <v>439</v>
      </c>
    </row>
    <row r="18" spans="1:2" ht="19.5" customHeight="1">
      <c r="A18" s="12"/>
      <c r="B18" s="128" t="s">
        <v>440</v>
      </c>
    </row>
    <row r="19" spans="1:2" ht="19.5" customHeight="1">
      <c r="A19" s="12"/>
      <c r="B19" s="128" t="s">
        <v>441</v>
      </c>
    </row>
    <row r="20" spans="1:2" ht="19.5" customHeight="1">
      <c r="A20" s="12"/>
      <c r="B20" s="128" t="s">
        <v>442</v>
      </c>
    </row>
    <row r="21" spans="1:2" ht="19.5" customHeight="1">
      <c r="A21" s="12"/>
      <c r="B21" s="128" t="s">
        <v>443</v>
      </c>
    </row>
    <row r="22" spans="1:2" ht="19.5" customHeight="1">
      <c r="A22" s="12"/>
      <c r="B22" s="128" t="s">
        <v>444</v>
      </c>
    </row>
    <row r="23" spans="1:2" ht="19.5" customHeight="1">
      <c r="B23" s="126"/>
    </row>
    <row r="24" spans="1:2">
      <c r="B24" s="126"/>
    </row>
  </sheetData>
  <phoneticPr fontId="3"/>
  <hyperlinks>
    <hyperlink ref="B3" location="'4-1-2'!R1C1" display="１　国勢調査人口‥‥‥‥‥‥‥‥‥‥‥  31"/>
    <hyperlink ref="B4" location="'4-1-2'!R1C1" display="２　人口集中地区の人口及び面積‥‥‥‥  31"/>
    <hyperlink ref="B5" location="'4-3'!R1C1" display="３　配偶関係、年齢、男女別１５歳以上人口‥‥  32"/>
    <hyperlink ref="B6" location="'4-4'!R1C1" display="４　産業別１５歳以上就業者数‥‥‥‥‥  33"/>
    <hyperlink ref="B7" location="'4-5'!R1C1" display="５　職業、年齢、男女別１５歳以上就業者数‥‥  34"/>
    <hyperlink ref="B8" location="'4-6'!R1C1" display="６　労働力状態、１５歳以上年齢別男女別人口‥‥‥  35"/>
    <hyperlink ref="B9" location="'4-7-8'!R1C1" display="７　男女別、１５歳以上労働力状態‥‥‥  36"/>
    <hyperlink ref="B10" location="'4-7-8'!R1C1" display="８　世帯人員別一般世帯数及び世帯人員‥  36"/>
    <hyperlink ref="B11" location="'4-9'!R1C1" display="９　家族類型別一般世帯数、一般世帯人員‥‥  37"/>
    <hyperlink ref="B12" location="'4-10-11-12'!R1C1" display="10　住居の種類・住宅の所有関係別一般世帯数、一般世帯人員、１世帯当たり人員‥‥  38"/>
    <hyperlink ref="B13" location="'4-10-11-12'!R1C1" display="11   ６５歳以上世帯員がいる一般世帯数、一般世帯人員及び６５歳以上世帯人員‥‥‥  38"/>
    <hyperlink ref="B14" location="'4-10-11-12'!R1C1" display="12   世帯人員、住居の種類・住宅の所有の関係別、住宅に住む６５歳以上世帯員がいる一般世帯数‥38"/>
    <hyperlink ref="B15" location="'4-13'!R1C1" display="13   住居の種類、住宅の所有関係、住宅の建て方別一般世帯数及び一般世帯人員‥‥ 39"/>
    <hyperlink ref="B16" location="'4-14-15'!R1C1" display="14   年齢、男女別高齢単身者数‥‥‥‥‥  40"/>
    <hyperlink ref="B17" location="'4-14-15'!R1C1" display="15   夫の年齢、妻の年齢別高齢夫婦のみの世帯数‥‥‥  40"/>
    <hyperlink ref="B18" location="'4-16-17'!R1C1" display="16   母子・父子世帯数　‥‥‥‥‥‥‥‥  41"/>
    <hyperlink ref="B19" location="'4-16-17'!R1C1" display="17　５年前の常住地別、男女別人口  ‥‥  41"/>
    <hyperlink ref="B20" location="'4-18'!R1C1" display="18　流入流出人口、昼夜間人口‥‥‥‥‥･ 42"/>
    <hyperlink ref="B21" location="'4-19'!R1C1" display="19　国勢調査５歳階級別男女別人口‥‥･･･ 43"/>
    <hyperlink ref="B22" location="'4-20'!R1C1" display="20　従業地・通学地・常住地別１５歳以上就業者・通学者数‥･･ 45"/>
  </hyperlink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view="pageBreakPreview" zoomScaleNormal="115" zoomScaleSheetLayoutView="100" workbookViewId="0">
      <selection activeCell="M12" sqref="M12"/>
    </sheetView>
  </sheetViews>
  <sheetFormatPr defaultColWidth="9" defaultRowHeight="20.100000000000001" customHeight="1"/>
  <cols>
    <col min="1" max="1" width="25.88671875" style="172" customWidth="1"/>
    <col min="2" max="8" width="8.21875" style="172" customWidth="1"/>
    <col min="9" max="9" width="5.88671875" style="172" customWidth="1"/>
    <col min="10" max="16384" width="9" style="172"/>
  </cols>
  <sheetData>
    <row r="1" spans="1:9" ht="20.100000000000001" customHeight="1">
      <c r="A1" s="255" t="s">
        <v>291</v>
      </c>
      <c r="B1" s="248"/>
      <c r="C1" s="248"/>
      <c r="D1" s="248"/>
      <c r="E1" s="248"/>
      <c r="F1" s="248"/>
      <c r="G1" s="248"/>
      <c r="H1" s="248"/>
      <c r="I1" s="248"/>
    </row>
    <row r="2" spans="1:9" ht="15" customHeight="1" thickBot="1">
      <c r="A2" s="5"/>
      <c r="B2" s="5"/>
      <c r="C2" s="5"/>
      <c r="D2" s="5"/>
      <c r="E2" s="5"/>
      <c r="G2" s="73"/>
      <c r="H2" s="73"/>
      <c r="I2" s="55" t="s">
        <v>290</v>
      </c>
    </row>
    <row r="3" spans="1:9" ht="18.899999999999999" customHeight="1">
      <c r="A3" s="342"/>
      <c r="B3" s="343"/>
      <c r="C3" s="344"/>
      <c r="D3" s="344"/>
      <c r="E3" s="345" t="s">
        <v>289</v>
      </c>
      <c r="F3" s="345"/>
      <c r="G3" s="345"/>
      <c r="H3" s="345"/>
      <c r="I3" s="342"/>
    </row>
    <row r="4" spans="1:9" ht="18.899999999999999" customHeight="1">
      <c r="A4" s="262" t="s">
        <v>288</v>
      </c>
      <c r="B4" s="346" t="s">
        <v>287</v>
      </c>
      <c r="C4" s="268" t="s">
        <v>286</v>
      </c>
      <c r="D4" s="268" t="s">
        <v>285</v>
      </c>
      <c r="E4" s="347" t="s">
        <v>156</v>
      </c>
      <c r="F4" s="347" t="s">
        <v>284</v>
      </c>
      <c r="G4" s="347" t="s">
        <v>283</v>
      </c>
      <c r="H4" s="347" t="s">
        <v>282</v>
      </c>
      <c r="I4" s="262" t="s">
        <v>281</v>
      </c>
    </row>
    <row r="5" spans="1:9" ht="18.899999999999999" customHeight="1">
      <c r="A5" s="348"/>
      <c r="B5" s="349"/>
      <c r="C5" s="274"/>
      <c r="D5" s="274"/>
      <c r="E5" s="275"/>
      <c r="F5" s="275" t="s">
        <v>280</v>
      </c>
      <c r="G5" s="275" t="s">
        <v>279</v>
      </c>
      <c r="H5" s="275" t="s">
        <v>278</v>
      </c>
      <c r="I5" s="350"/>
    </row>
    <row r="6" spans="1:9" ht="24.9" customHeight="1">
      <c r="A6" s="351" t="s">
        <v>277</v>
      </c>
      <c r="B6" s="1">
        <f>B12+B7</f>
        <v>30688</v>
      </c>
      <c r="C6" s="5">
        <f>SUM(C7,C12)</f>
        <v>21188</v>
      </c>
      <c r="D6" s="5">
        <f>SUM(D7,D12)</f>
        <v>352</v>
      </c>
      <c r="E6" s="86">
        <f>SUM(F6:H6)</f>
        <v>9124</v>
      </c>
      <c r="F6" s="5">
        <f>SUM(F7,F12)</f>
        <v>3695</v>
      </c>
      <c r="G6" s="5">
        <f>SUM(G7,G12)</f>
        <v>3761</v>
      </c>
      <c r="H6" s="85">
        <f>SUM(H7,H12)</f>
        <v>1668</v>
      </c>
      <c r="I6" s="5">
        <v>24</v>
      </c>
    </row>
    <row r="7" spans="1:9" ht="17.399999999999999" customHeight="1">
      <c r="A7" s="5" t="s">
        <v>243</v>
      </c>
      <c r="B7" s="1">
        <f t="shared" ref="B7:I7" si="0">SUM(B8:B11)</f>
        <v>30365</v>
      </c>
      <c r="C7" s="5">
        <f t="shared" si="0"/>
        <v>20961</v>
      </c>
      <c r="D7" s="5">
        <f t="shared" si="0"/>
        <v>344</v>
      </c>
      <c r="E7" s="1">
        <f t="shared" si="0"/>
        <v>9042</v>
      </c>
      <c r="F7" s="5">
        <f t="shared" si="0"/>
        <v>3647</v>
      </c>
      <c r="G7" s="5">
        <f t="shared" si="0"/>
        <v>3736</v>
      </c>
      <c r="H7" s="83">
        <f t="shared" si="0"/>
        <v>1659</v>
      </c>
      <c r="I7" s="5">
        <f t="shared" si="0"/>
        <v>18</v>
      </c>
    </row>
    <row r="8" spans="1:9" ht="17.399999999999999" customHeight="1">
      <c r="A8" s="5" t="s">
        <v>242</v>
      </c>
      <c r="B8" s="1">
        <v>22432</v>
      </c>
      <c r="C8" s="5">
        <v>20251</v>
      </c>
      <c r="D8" s="5">
        <v>147</v>
      </c>
      <c r="E8" s="1">
        <f>SUM(F8:H8)</f>
        <v>2024</v>
      </c>
      <c r="F8" s="5">
        <v>39</v>
      </c>
      <c r="G8" s="5">
        <v>916</v>
      </c>
      <c r="H8" s="83">
        <v>1069</v>
      </c>
      <c r="I8" s="5">
        <v>10</v>
      </c>
    </row>
    <row r="9" spans="1:9" ht="17.399999999999999" customHeight="1">
      <c r="A9" s="352" t="s">
        <v>275</v>
      </c>
      <c r="B9" s="1">
        <v>714</v>
      </c>
      <c r="C9" s="18" t="s">
        <v>54</v>
      </c>
      <c r="D9" s="18" t="s">
        <v>52</v>
      </c>
      <c r="E9" s="1">
        <f>SUM(F9:H9)</f>
        <v>714</v>
      </c>
      <c r="F9" s="18">
        <v>13</v>
      </c>
      <c r="G9" s="5">
        <v>467</v>
      </c>
      <c r="H9" s="83">
        <v>234</v>
      </c>
      <c r="I9" s="18" t="s">
        <v>52</v>
      </c>
    </row>
    <row r="10" spans="1:9" ht="17.399999999999999" customHeight="1">
      <c r="A10" s="5" t="s">
        <v>274</v>
      </c>
      <c r="B10" s="1">
        <f>SUM(C10:E10)+I10</f>
        <v>6841</v>
      </c>
      <c r="C10" s="5">
        <v>656</v>
      </c>
      <c r="D10" s="5">
        <v>191</v>
      </c>
      <c r="E10" s="1">
        <f>SUM(F10:H10)</f>
        <v>5989</v>
      </c>
      <c r="F10" s="5">
        <v>3463</v>
      </c>
      <c r="G10" s="5">
        <v>2206</v>
      </c>
      <c r="H10" s="83">
        <v>320</v>
      </c>
      <c r="I10" s="5">
        <v>5</v>
      </c>
    </row>
    <row r="11" spans="1:9" ht="17.399999999999999" customHeight="1">
      <c r="A11" s="5" t="s">
        <v>239</v>
      </c>
      <c r="B11" s="1">
        <f>SUM(C11:E11)+I11</f>
        <v>378</v>
      </c>
      <c r="C11" s="5">
        <v>54</v>
      </c>
      <c r="D11" s="5">
        <v>6</v>
      </c>
      <c r="E11" s="1">
        <f>SUM(F11:H11)</f>
        <v>315</v>
      </c>
      <c r="F11" s="5">
        <v>132</v>
      </c>
      <c r="G11" s="5">
        <v>147</v>
      </c>
      <c r="H11" s="83">
        <v>36</v>
      </c>
      <c r="I11" s="5">
        <v>3</v>
      </c>
    </row>
    <row r="12" spans="1:9" ht="17.399999999999999" customHeight="1">
      <c r="A12" s="5" t="s">
        <v>273</v>
      </c>
      <c r="B12" s="130">
        <f>SUM(C12:E12)+I12</f>
        <v>323</v>
      </c>
      <c r="C12" s="5">
        <v>227</v>
      </c>
      <c r="D12" s="5">
        <v>8</v>
      </c>
      <c r="E12" s="1">
        <f>SUM(F12:H12)</f>
        <v>82</v>
      </c>
      <c r="F12" s="5">
        <v>48</v>
      </c>
      <c r="G12" s="5">
        <v>25</v>
      </c>
      <c r="H12" s="131">
        <v>9</v>
      </c>
      <c r="I12" s="5">
        <v>6</v>
      </c>
    </row>
    <row r="13" spans="1:9" ht="24.9" customHeight="1">
      <c r="A13" s="353" t="s">
        <v>276</v>
      </c>
      <c r="B13" s="86">
        <f t="shared" ref="B13:I13" si="1">SUM(B14,B19)</f>
        <v>73114</v>
      </c>
      <c r="C13" s="67">
        <f t="shared" si="1"/>
        <v>55800</v>
      </c>
      <c r="D13" s="67">
        <f t="shared" si="1"/>
        <v>676</v>
      </c>
      <c r="E13" s="86">
        <f t="shared" si="1"/>
        <v>16587</v>
      </c>
      <c r="F13" s="67">
        <f t="shared" si="1"/>
        <v>5935</v>
      </c>
      <c r="G13" s="67">
        <f t="shared" si="1"/>
        <v>7054</v>
      </c>
      <c r="H13" s="85">
        <f t="shared" si="1"/>
        <v>3598</v>
      </c>
      <c r="I13" s="67">
        <f t="shared" si="1"/>
        <v>51</v>
      </c>
    </row>
    <row r="14" spans="1:9" ht="17.399999999999999" customHeight="1">
      <c r="A14" s="5" t="s">
        <v>243</v>
      </c>
      <c r="B14" s="1">
        <f t="shared" ref="B14:B19" si="2">SUM(C14:E14,I14)</f>
        <v>72517</v>
      </c>
      <c r="C14" s="5">
        <f t="shared" ref="C14:H14" si="3">SUM(C15:C18)</f>
        <v>55326</v>
      </c>
      <c r="D14" s="5">
        <f t="shared" si="3"/>
        <v>665</v>
      </c>
      <c r="E14" s="1">
        <f t="shared" si="3"/>
        <v>16481</v>
      </c>
      <c r="F14" s="5">
        <f t="shared" si="3"/>
        <v>5878</v>
      </c>
      <c r="G14" s="5">
        <f t="shared" si="3"/>
        <v>7018</v>
      </c>
      <c r="H14" s="83">
        <f t="shared" si="3"/>
        <v>3585</v>
      </c>
      <c r="I14" s="5">
        <v>45</v>
      </c>
    </row>
    <row r="15" spans="1:9" ht="17.399999999999999" customHeight="1">
      <c r="A15" s="5" t="s">
        <v>242</v>
      </c>
      <c r="B15" s="1">
        <f t="shared" si="2"/>
        <v>58602</v>
      </c>
      <c r="C15" s="5">
        <v>53707</v>
      </c>
      <c r="D15" s="5">
        <v>286</v>
      </c>
      <c r="E15" s="1">
        <v>4581</v>
      </c>
      <c r="F15" s="5">
        <v>65</v>
      </c>
      <c r="G15" s="5">
        <v>1906</v>
      </c>
      <c r="H15" s="83">
        <v>2610</v>
      </c>
      <c r="I15" s="5">
        <v>28</v>
      </c>
    </row>
    <row r="16" spans="1:9" ht="17.399999999999999" customHeight="1">
      <c r="A16" s="352" t="s">
        <v>275</v>
      </c>
      <c r="B16" s="1">
        <f t="shared" si="2"/>
        <v>1473</v>
      </c>
      <c r="C16" s="18" t="s">
        <v>52</v>
      </c>
      <c r="D16" s="18" t="s">
        <v>52</v>
      </c>
      <c r="E16" s="1">
        <v>1473</v>
      </c>
      <c r="F16" s="18">
        <v>19</v>
      </c>
      <c r="G16" s="5">
        <v>1088</v>
      </c>
      <c r="H16" s="83">
        <v>366</v>
      </c>
      <c r="I16" s="18" t="s">
        <v>52</v>
      </c>
    </row>
    <row r="17" spans="1:9" ht="17.399999999999999" customHeight="1">
      <c r="A17" s="5" t="s">
        <v>274</v>
      </c>
      <c r="B17" s="1">
        <f t="shared" si="2"/>
        <v>11767</v>
      </c>
      <c r="C17" s="5">
        <v>1474</v>
      </c>
      <c r="D17" s="5">
        <v>367</v>
      </c>
      <c r="E17" s="1">
        <v>9919</v>
      </c>
      <c r="F17" s="18">
        <v>5597</v>
      </c>
      <c r="G17" s="5">
        <v>3780</v>
      </c>
      <c r="H17" s="83">
        <v>542</v>
      </c>
      <c r="I17" s="5">
        <v>7</v>
      </c>
    </row>
    <row r="18" spans="1:9" ht="17.399999999999999" customHeight="1">
      <c r="A18" s="5" t="s">
        <v>239</v>
      </c>
      <c r="B18" s="1">
        <f t="shared" si="2"/>
        <v>675</v>
      </c>
      <c r="C18" s="5">
        <v>145</v>
      </c>
      <c r="D18" s="5">
        <v>12</v>
      </c>
      <c r="E18" s="1">
        <v>508</v>
      </c>
      <c r="F18" s="5">
        <v>197</v>
      </c>
      <c r="G18" s="5">
        <v>244</v>
      </c>
      <c r="H18" s="83">
        <v>67</v>
      </c>
      <c r="I18" s="5">
        <v>10</v>
      </c>
    </row>
    <row r="19" spans="1:9" ht="17.399999999999999" customHeight="1" thickBot="1">
      <c r="A19" s="11" t="s">
        <v>273</v>
      </c>
      <c r="B19" s="10">
        <f t="shared" si="2"/>
        <v>597</v>
      </c>
      <c r="C19" s="11">
        <v>474</v>
      </c>
      <c r="D19" s="11">
        <v>11</v>
      </c>
      <c r="E19" s="10">
        <v>106</v>
      </c>
      <c r="F19" s="11">
        <v>57</v>
      </c>
      <c r="G19" s="11">
        <v>36</v>
      </c>
      <c r="H19" s="132">
        <v>13</v>
      </c>
      <c r="I19" s="55">
        <v>6</v>
      </c>
    </row>
    <row r="20" spans="1:9" s="13" customFormat="1" ht="15.75" customHeight="1">
      <c r="A20" s="13" t="s">
        <v>272</v>
      </c>
      <c r="F20" s="253"/>
      <c r="G20" s="253"/>
      <c r="H20" s="253"/>
      <c r="I20" s="253"/>
    </row>
    <row r="21" spans="1:9" s="13" customFormat="1" ht="19.5" customHeight="1">
      <c r="D21" s="301"/>
      <c r="E21" s="301"/>
      <c r="F21" s="301"/>
      <c r="G21" s="301"/>
      <c r="H21" s="301"/>
      <c r="I21" s="16" t="s">
        <v>466</v>
      </c>
    </row>
    <row r="22" spans="1:9" ht="26.25" customHeight="1">
      <c r="H22" s="477"/>
      <c r="I22" s="477"/>
    </row>
    <row r="23" spans="1:9" ht="20.100000000000001" customHeight="1">
      <c r="A23" s="354"/>
      <c r="B23" s="354"/>
      <c r="C23" s="354"/>
      <c r="D23" s="354"/>
      <c r="E23" s="354"/>
      <c r="F23" s="354"/>
      <c r="G23" s="354"/>
      <c r="H23" s="354"/>
      <c r="I23" s="354"/>
    </row>
    <row r="24" spans="1:9" ht="15" customHeight="1">
      <c r="A24" s="5"/>
      <c r="B24" s="5"/>
      <c r="C24" s="5"/>
      <c r="D24" s="5"/>
      <c r="E24" s="476"/>
      <c r="F24" s="476"/>
      <c r="G24" s="476"/>
      <c r="H24" s="476"/>
      <c r="I24" s="5"/>
    </row>
    <row r="25" spans="1:9" ht="18.899999999999999" customHeight="1">
      <c r="A25" s="478"/>
      <c r="B25" s="262"/>
      <c r="C25" s="355"/>
      <c r="D25" s="355"/>
      <c r="E25" s="355"/>
      <c r="F25" s="355"/>
      <c r="G25" s="355"/>
      <c r="H25" s="262"/>
      <c r="I25" s="5"/>
    </row>
    <row r="26" spans="1:9" ht="18.899999999999999" customHeight="1">
      <c r="A26" s="478"/>
      <c r="B26" s="262"/>
      <c r="C26" s="478"/>
      <c r="D26" s="478"/>
      <c r="E26" s="356"/>
      <c r="F26" s="262"/>
      <c r="G26" s="262"/>
      <c r="H26" s="262"/>
      <c r="I26" s="5"/>
    </row>
    <row r="27" spans="1:9" ht="18.899999999999999" customHeight="1">
      <c r="A27" s="478"/>
      <c r="B27" s="262"/>
      <c r="C27" s="478"/>
      <c r="D27" s="478"/>
      <c r="E27" s="356"/>
      <c r="F27" s="262"/>
      <c r="G27" s="262"/>
      <c r="H27" s="78"/>
      <c r="I27" s="5"/>
    </row>
    <row r="28" spans="1:9" ht="17.399999999999999" customHeight="1">
      <c r="A28" s="357"/>
      <c r="B28" s="5"/>
      <c r="C28" s="5"/>
      <c r="D28" s="5"/>
      <c r="E28" s="5"/>
      <c r="F28" s="5"/>
      <c r="G28" s="5"/>
      <c r="H28" s="5"/>
      <c r="I28" s="5"/>
    </row>
    <row r="29" spans="1:9" ht="17.399999999999999" customHeight="1">
      <c r="A29" s="357"/>
      <c r="B29" s="5"/>
      <c r="C29" s="5"/>
      <c r="D29" s="5"/>
      <c r="E29" s="18"/>
      <c r="F29" s="5"/>
      <c r="G29" s="18"/>
      <c r="H29" s="5"/>
      <c r="I29" s="5"/>
    </row>
    <row r="30" spans="1:9" ht="17.399999999999999" customHeight="1">
      <c r="A30" s="357"/>
      <c r="B30" s="5"/>
      <c r="C30" s="5"/>
      <c r="D30" s="5"/>
      <c r="E30" s="18"/>
      <c r="F30" s="5"/>
      <c r="G30" s="18"/>
      <c r="H30" s="5"/>
      <c r="I30" s="5"/>
    </row>
    <row r="31" spans="1:9" ht="17.399999999999999" customHeight="1">
      <c r="A31" s="357"/>
      <c r="B31" s="5"/>
      <c r="C31" s="5"/>
      <c r="D31" s="5"/>
      <c r="E31" s="18"/>
      <c r="F31" s="5"/>
      <c r="G31" s="18"/>
      <c r="H31" s="5"/>
      <c r="I31" s="5"/>
    </row>
    <row r="32" spans="1:9" ht="17.399999999999999" customHeight="1">
      <c r="A32" s="357"/>
      <c r="B32" s="5"/>
      <c r="C32" s="5"/>
      <c r="D32" s="5"/>
      <c r="E32" s="18"/>
      <c r="F32" s="5"/>
      <c r="G32" s="5"/>
      <c r="H32" s="5"/>
      <c r="I32" s="5"/>
    </row>
    <row r="33" spans="1:9" ht="17.399999999999999" customHeight="1">
      <c r="A33" s="357"/>
      <c r="B33" s="5"/>
      <c r="C33" s="5"/>
      <c r="D33" s="5"/>
      <c r="E33" s="5"/>
      <c r="F33" s="5"/>
      <c r="G33" s="18"/>
      <c r="H33" s="5"/>
      <c r="I33" s="5"/>
    </row>
    <row r="34" spans="1:9" ht="17.399999999999999" customHeight="1">
      <c r="A34" s="357"/>
      <c r="B34" s="5"/>
      <c r="C34" s="5"/>
      <c r="D34" s="5"/>
      <c r="E34" s="5"/>
      <c r="F34" s="5"/>
      <c r="G34" s="18"/>
      <c r="H34" s="5"/>
      <c r="I34" s="5"/>
    </row>
    <row r="35" spans="1:9" ht="17.399999999999999" customHeight="1">
      <c r="A35" s="357"/>
      <c r="B35" s="5"/>
      <c r="C35" s="5"/>
      <c r="D35" s="5"/>
      <c r="E35" s="5"/>
      <c r="F35" s="5"/>
      <c r="G35" s="18"/>
      <c r="H35" s="18"/>
      <c r="I35" s="5"/>
    </row>
    <row r="36" spans="1:9" ht="17.399999999999999" customHeight="1">
      <c r="A36" s="357"/>
      <c r="B36" s="5"/>
      <c r="C36" s="5"/>
      <c r="D36" s="5"/>
      <c r="E36" s="5"/>
      <c r="F36" s="5"/>
      <c r="G36" s="18"/>
      <c r="H36" s="18"/>
      <c r="I36" s="5"/>
    </row>
    <row r="37" spans="1:9" ht="17.399999999999999" customHeight="1">
      <c r="A37" s="357"/>
      <c r="B37" s="5"/>
      <c r="C37" s="5"/>
      <c r="D37" s="5"/>
      <c r="E37" s="5"/>
      <c r="F37" s="5"/>
      <c r="G37" s="18"/>
      <c r="H37" s="18"/>
      <c r="I37" s="5"/>
    </row>
    <row r="38" spans="1:9" ht="17.399999999999999" customHeight="1">
      <c r="A38" s="357"/>
      <c r="B38" s="5"/>
      <c r="C38" s="5"/>
      <c r="D38" s="5"/>
      <c r="E38" s="18"/>
      <c r="F38" s="5"/>
      <c r="G38" s="18"/>
      <c r="H38" s="18"/>
      <c r="I38" s="5"/>
    </row>
    <row r="39" spans="1:9" ht="17.399999999999999" customHeight="1">
      <c r="A39" s="357"/>
      <c r="B39" s="5"/>
      <c r="C39" s="5"/>
      <c r="D39" s="5"/>
      <c r="E39" s="18"/>
      <c r="F39" s="5"/>
      <c r="G39" s="5"/>
      <c r="H39" s="18"/>
      <c r="I39" s="5"/>
    </row>
    <row r="40" spans="1:9" ht="17.399999999999999" customHeight="1">
      <c r="A40" s="357"/>
      <c r="B40" s="5"/>
      <c r="C40" s="5"/>
      <c r="D40" s="5"/>
      <c r="E40" s="18"/>
      <c r="F40" s="5"/>
      <c r="G40" s="18"/>
      <c r="H40" s="18"/>
      <c r="I40" s="5"/>
    </row>
    <row r="41" spans="1:9" ht="17.399999999999999" customHeight="1">
      <c r="A41" s="357"/>
      <c r="B41" s="5"/>
      <c r="C41" s="5"/>
      <c r="D41" s="5"/>
      <c r="E41" s="18"/>
      <c r="F41" s="18"/>
      <c r="G41" s="5"/>
      <c r="H41" s="18"/>
      <c r="I41" s="5"/>
    </row>
    <row r="42" spans="1:9" ht="17.399999999999999" customHeight="1">
      <c r="A42" s="357"/>
      <c r="B42" s="5"/>
      <c r="C42" s="5"/>
      <c r="D42" s="5"/>
      <c r="E42" s="18"/>
      <c r="F42" s="18"/>
      <c r="G42" s="18"/>
      <c r="H42" s="18"/>
      <c r="I42" s="5"/>
    </row>
    <row r="43" spans="1:9" s="13" customFormat="1" ht="15.75" customHeight="1">
      <c r="A43" s="5"/>
      <c r="B43" s="5"/>
      <c r="C43" s="5"/>
      <c r="D43" s="2"/>
      <c r="E43" s="479"/>
      <c r="F43" s="479"/>
      <c r="G43" s="479"/>
      <c r="H43" s="479"/>
      <c r="I43" s="5"/>
    </row>
    <row r="44" spans="1:9" ht="15.75" customHeight="1">
      <c r="A44" s="358"/>
      <c r="B44" s="476"/>
      <c r="C44" s="476"/>
      <c r="D44" s="476"/>
      <c r="E44" s="476"/>
      <c r="F44" s="476"/>
      <c r="G44" s="476"/>
      <c r="H44" s="476"/>
      <c r="I44" s="358"/>
    </row>
  </sheetData>
  <mergeCells count="7">
    <mergeCell ref="B44:H44"/>
    <mergeCell ref="H22:I22"/>
    <mergeCell ref="E24:H24"/>
    <mergeCell ref="A25:A27"/>
    <mergeCell ref="C26:C27"/>
    <mergeCell ref="D26:D27"/>
    <mergeCell ref="E43:H43"/>
  </mergeCells>
  <phoneticPr fontId="3"/>
  <pageMargins left="0.98425196850393704" right="0.39370078740157483" top="0.78740157480314965" bottom="0.78740157480314965" header="0.51181102362204722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90" zoomScaleNormal="100" zoomScaleSheetLayoutView="90" workbookViewId="0">
      <selection activeCell="A13" sqref="A13"/>
    </sheetView>
  </sheetViews>
  <sheetFormatPr defaultColWidth="9" defaultRowHeight="20.100000000000001" customHeight="1"/>
  <cols>
    <col min="1" max="1" width="10.6640625" style="294" customWidth="1"/>
    <col min="2" max="3" width="8.77734375" style="172" customWidth="1"/>
    <col min="4" max="9" width="8.6640625" style="172" customWidth="1"/>
    <col min="10" max="16384" width="9" style="172"/>
  </cols>
  <sheetData>
    <row r="1" spans="1:10" ht="20.100000000000001" customHeight="1">
      <c r="A1" s="255" t="s">
        <v>323</v>
      </c>
      <c r="B1" s="144"/>
      <c r="C1" s="144"/>
      <c r="D1" s="144"/>
      <c r="E1" s="144"/>
      <c r="F1" s="144"/>
      <c r="G1" s="144"/>
    </row>
    <row r="2" spans="1:10" ht="15" thickBot="1">
      <c r="A2" s="359"/>
      <c r="C2" s="73"/>
      <c r="D2" s="73"/>
      <c r="E2" s="5"/>
      <c r="F2" s="358"/>
      <c r="G2" s="55" t="s">
        <v>257</v>
      </c>
    </row>
    <row r="3" spans="1:10" ht="27" customHeight="1">
      <c r="A3" s="483" t="s">
        <v>322</v>
      </c>
      <c r="B3" s="259" t="s">
        <v>321</v>
      </c>
      <c r="C3" s="260"/>
      <c r="D3" s="260"/>
      <c r="E3" s="260"/>
      <c r="F3" s="260"/>
      <c r="G3" s="260"/>
      <c r="H3" s="78"/>
      <c r="I3" s="78"/>
    </row>
    <row r="4" spans="1:10" s="294" customFormat="1" ht="27" customHeight="1">
      <c r="A4" s="482"/>
      <c r="B4" s="360" t="s">
        <v>121</v>
      </c>
      <c r="C4" s="360"/>
      <c r="D4" s="265" t="s">
        <v>2</v>
      </c>
      <c r="E4" s="361"/>
      <c r="F4" s="361" t="s">
        <v>3</v>
      </c>
      <c r="G4" s="361"/>
      <c r="H4" s="262"/>
      <c r="I4" s="262"/>
    </row>
    <row r="5" spans="1:10" ht="30" customHeight="1">
      <c r="A5" s="362" t="s">
        <v>320</v>
      </c>
      <c r="B5" s="100"/>
      <c r="C5" s="99">
        <v>3470</v>
      </c>
      <c r="D5" s="99"/>
      <c r="E5" s="99">
        <f>SUM(E6:E10)</f>
        <v>1292</v>
      </c>
      <c r="F5" s="99"/>
      <c r="G5" s="99">
        <f>SUM(G6:G10)</f>
        <v>2178</v>
      </c>
      <c r="H5" s="18"/>
      <c r="I5" s="5"/>
    </row>
    <row r="6" spans="1:10" ht="30" customHeight="1">
      <c r="A6" s="359" t="s">
        <v>319</v>
      </c>
      <c r="B6" s="98"/>
      <c r="C6" s="97">
        <v>608</v>
      </c>
      <c r="D6" s="75"/>
      <c r="E6" s="75">
        <v>342</v>
      </c>
      <c r="F6" s="75"/>
      <c r="G6" s="75">
        <v>266</v>
      </c>
      <c r="H6" s="18"/>
      <c r="I6" s="18"/>
    </row>
    <row r="7" spans="1:10" ht="30" customHeight="1">
      <c r="A7" s="359" t="s">
        <v>318</v>
      </c>
      <c r="B7" s="98"/>
      <c r="C7" s="97">
        <v>852</v>
      </c>
      <c r="D7" s="75"/>
      <c r="E7" s="75">
        <v>381</v>
      </c>
      <c r="F7" s="75"/>
      <c r="G7" s="75">
        <v>471</v>
      </c>
      <c r="H7" s="18"/>
      <c r="I7" s="18"/>
    </row>
    <row r="8" spans="1:10" ht="30" customHeight="1">
      <c r="A8" s="359" t="s">
        <v>317</v>
      </c>
      <c r="B8" s="98"/>
      <c r="C8" s="97">
        <v>753</v>
      </c>
      <c r="D8" s="75"/>
      <c r="E8" s="75">
        <v>242</v>
      </c>
      <c r="F8" s="75"/>
      <c r="G8" s="75">
        <v>511</v>
      </c>
      <c r="H8" s="18"/>
      <c r="I8" s="18"/>
    </row>
    <row r="9" spans="1:10" ht="30" customHeight="1">
      <c r="A9" s="359" t="s">
        <v>316</v>
      </c>
      <c r="B9" s="98"/>
      <c r="C9" s="97">
        <v>668</v>
      </c>
      <c r="D9" s="75"/>
      <c r="E9" s="75">
        <v>171</v>
      </c>
      <c r="F9" s="75"/>
      <c r="G9" s="75">
        <v>497</v>
      </c>
      <c r="H9" s="18"/>
      <c r="I9" s="18"/>
    </row>
    <row r="10" spans="1:10" ht="30" customHeight="1">
      <c r="A10" s="363" t="s">
        <v>315</v>
      </c>
      <c r="B10" s="96"/>
      <c r="C10" s="95">
        <v>589</v>
      </c>
      <c r="D10" s="94"/>
      <c r="E10" s="63">
        <v>156</v>
      </c>
      <c r="F10" s="94"/>
      <c r="G10" s="94">
        <v>433</v>
      </c>
      <c r="H10" s="18"/>
      <c r="I10" s="18"/>
    </row>
    <row r="11" spans="1:10" ht="15.75" customHeight="1">
      <c r="A11" s="172"/>
      <c r="B11" s="364"/>
      <c r="C11" s="364"/>
      <c r="D11" s="364"/>
      <c r="E11" s="364"/>
      <c r="F11" s="364"/>
      <c r="G11" s="365" t="s">
        <v>467</v>
      </c>
    </row>
    <row r="12" spans="1:10" ht="31.5" customHeight="1"/>
    <row r="13" spans="1:10" ht="20.100000000000001" customHeight="1">
      <c r="A13" s="255" t="s">
        <v>314</v>
      </c>
      <c r="B13" s="144"/>
      <c r="C13" s="144"/>
      <c r="D13" s="144"/>
      <c r="E13" s="144"/>
      <c r="F13" s="144"/>
      <c r="G13" s="144"/>
      <c r="H13" s="144"/>
      <c r="I13" s="144"/>
    </row>
    <row r="14" spans="1:10" ht="15" thickBot="1">
      <c r="A14" s="366"/>
      <c r="B14" s="11"/>
      <c r="C14" s="11"/>
      <c r="D14" s="11"/>
      <c r="E14" s="11"/>
      <c r="F14" s="367"/>
      <c r="G14" s="368"/>
      <c r="H14" s="73"/>
      <c r="I14" s="73"/>
      <c r="J14" s="55" t="s">
        <v>257</v>
      </c>
    </row>
    <row r="15" spans="1:10" ht="20.100000000000001" customHeight="1">
      <c r="A15" s="369" t="s">
        <v>313</v>
      </c>
      <c r="B15" s="370"/>
      <c r="C15" s="481" t="s">
        <v>312</v>
      </c>
      <c r="D15" s="480" t="s">
        <v>311</v>
      </c>
      <c r="E15" s="480" t="s">
        <v>310</v>
      </c>
      <c r="F15" s="480" t="s">
        <v>309</v>
      </c>
      <c r="G15" s="480" t="s">
        <v>308</v>
      </c>
      <c r="H15" s="480" t="s">
        <v>307</v>
      </c>
      <c r="I15" s="480" t="s">
        <v>306</v>
      </c>
      <c r="J15" s="371" t="s">
        <v>305</v>
      </c>
    </row>
    <row r="16" spans="1:10" s="13" customFormat="1" ht="20.100000000000001" customHeight="1">
      <c r="A16" s="372" t="s">
        <v>304</v>
      </c>
      <c r="B16" s="373" t="s">
        <v>303</v>
      </c>
      <c r="C16" s="482"/>
      <c r="D16" s="469"/>
      <c r="E16" s="469"/>
      <c r="F16" s="469"/>
      <c r="G16" s="469"/>
      <c r="H16" s="469"/>
      <c r="I16" s="469"/>
      <c r="J16" s="374" t="s">
        <v>302</v>
      </c>
    </row>
    <row r="17" spans="1:11" s="13" customFormat="1" ht="24.75" customHeight="1">
      <c r="A17" s="252" t="s">
        <v>301</v>
      </c>
      <c r="B17" s="93">
        <f t="shared" ref="B17:J17" si="0">SUM(B18:B24)</f>
        <v>7336</v>
      </c>
      <c r="C17" s="92">
        <f t="shared" si="0"/>
        <v>2295</v>
      </c>
      <c r="D17" s="91">
        <f t="shared" si="0"/>
        <v>819</v>
      </c>
      <c r="E17" s="91">
        <f t="shared" si="0"/>
        <v>1155</v>
      </c>
      <c r="F17" s="91">
        <f t="shared" si="0"/>
        <v>1395</v>
      </c>
      <c r="G17" s="91">
        <f t="shared" si="0"/>
        <v>980</v>
      </c>
      <c r="H17" s="91">
        <f t="shared" si="0"/>
        <v>539</v>
      </c>
      <c r="I17" s="91">
        <f t="shared" si="0"/>
        <v>153</v>
      </c>
      <c r="J17" s="91">
        <f t="shared" si="0"/>
        <v>4222</v>
      </c>
    </row>
    <row r="18" spans="1:11" ht="30" customHeight="1">
      <c r="A18" s="375" t="s">
        <v>300</v>
      </c>
      <c r="B18" s="89">
        <f t="shared" ref="B18:B24" si="1">SUM(C18:I18)</f>
        <v>1975</v>
      </c>
      <c r="C18" s="90">
        <v>1913</v>
      </c>
      <c r="D18" s="90">
        <v>51</v>
      </c>
      <c r="E18" s="67">
        <v>8</v>
      </c>
      <c r="F18" s="67">
        <v>3</v>
      </c>
      <c r="G18" s="90" t="s">
        <v>52</v>
      </c>
      <c r="H18" s="90" t="s">
        <v>52</v>
      </c>
      <c r="I18" s="90" t="s">
        <v>52</v>
      </c>
      <c r="J18" s="172">
        <v>11</v>
      </c>
    </row>
    <row r="19" spans="1:11" ht="30" customHeight="1">
      <c r="A19" s="376" t="s">
        <v>299</v>
      </c>
      <c r="B19" s="89">
        <f t="shared" si="1"/>
        <v>639</v>
      </c>
      <c r="C19" s="18">
        <v>269</v>
      </c>
      <c r="D19" s="18">
        <v>304</v>
      </c>
      <c r="E19" s="5">
        <v>57</v>
      </c>
      <c r="F19" s="5">
        <v>6</v>
      </c>
      <c r="G19" s="18">
        <v>3</v>
      </c>
      <c r="H19" s="18" t="s">
        <v>52</v>
      </c>
      <c r="I19" s="18" t="s">
        <v>52</v>
      </c>
      <c r="J19" s="172">
        <v>66</v>
      </c>
    </row>
    <row r="20" spans="1:11" ht="30" customHeight="1">
      <c r="A20" s="376" t="s">
        <v>298</v>
      </c>
      <c r="B20" s="89">
        <f t="shared" si="1"/>
        <v>1029</v>
      </c>
      <c r="C20" s="5">
        <v>81</v>
      </c>
      <c r="D20" s="5">
        <v>357</v>
      </c>
      <c r="E20" s="5">
        <v>497</v>
      </c>
      <c r="F20" s="5">
        <v>83</v>
      </c>
      <c r="G20" s="5">
        <v>8</v>
      </c>
      <c r="H20" s="18">
        <v>3</v>
      </c>
      <c r="I20" s="18" t="s">
        <v>52</v>
      </c>
      <c r="J20" s="172">
        <v>591</v>
      </c>
    </row>
    <row r="21" spans="1:11" ht="30" customHeight="1">
      <c r="A21" s="376" t="s">
        <v>297</v>
      </c>
      <c r="B21" s="89">
        <f t="shared" si="1"/>
        <v>1305</v>
      </c>
      <c r="C21" s="5">
        <v>27</v>
      </c>
      <c r="D21" s="5">
        <v>100</v>
      </c>
      <c r="E21" s="5">
        <v>499</v>
      </c>
      <c r="F21" s="5">
        <v>622</v>
      </c>
      <c r="G21" s="5">
        <v>48</v>
      </c>
      <c r="H21" s="5">
        <v>9</v>
      </c>
      <c r="I21" s="18" t="s">
        <v>52</v>
      </c>
      <c r="J21" s="172">
        <v>1178</v>
      </c>
    </row>
    <row r="22" spans="1:11" ht="30" customHeight="1">
      <c r="A22" s="376" t="s">
        <v>296</v>
      </c>
      <c r="B22" s="89">
        <f t="shared" si="1"/>
        <v>1180</v>
      </c>
      <c r="C22" s="5">
        <v>3</v>
      </c>
      <c r="D22" s="5">
        <v>5</v>
      </c>
      <c r="E22" s="5">
        <v>88</v>
      </c>
      <c r="F22" s="5">
        <v>592</v>
      </c>
      <c r="G22" s="5">
        <v>448</v>
      </c>
      <c r="H22" s="5">
        <v>41</v>
      </c>
      <c r="I22" s="18">
        <v>3</v>
      </c>
      <c r="J22" s="172">
        <v>1172</v>
      </c>
      <c r="K22" s="172" t="s">
        <v>294</v>
      </c>
    </row>
    <row r="23" spans="1:11" ht="30" customHeight="1">
      <c r="A23" s="376" t="s">
        <v>295</v>
      </c>
      <c r="B23" s="89">
        <f t="shared" si="1"/>
        <v>822</v>
      </c>
      <c r="C23" s="18">
        <v>1</v>
      </c>
      <c r="D23" s="18">
        <v>2</v>
      </c>
      <c r="E23" s="5">
        <v>6</v>
      </c>
      <c r="F23" s="5">
        <v>84</v>
      </c>
      <c r="G23" s="5">
        <v>419</v>
      </c>
      <c r="H23" s="5">
        <v>295</v>
      </c>
      <c r="I23" s="5">
        <v>15</v>
      </c>
      <c r="J23" s="172">
        <v>819</v>
      </c>
      <c r="K23" s="172" t="s">
        <v>294</v>
      </c>
    </row>
    <row r="24" spans="1:11" ht="30" customHeight="1">
      <c r="A24" s="377" t="s">
        <v>293</v>
      </c>
      <c r="B24" s="88">
        <f t="shared" si="1"/>
        <v>386</v>
      </c>
      <c r="C24" s="62">
        <v>1</v>
      </c>
      <c r="D24" s="380" t="s">
        <v>52</v>
      </c>
      <c r="E24" s="380" t="s">
        <v>52</v>
      </c>
      <c r="F24" s="381">
        <v>5</v>
      </c>
      <c r="G24" s="381">
        <v>54</v>
      </c>
      <c r="H24" s="381">
        <v>191</v>
      </c>
      <c r="I24" s="381">
        <v>135</v>
      </c>
      <c r="J24" s="382">
        <v>385</v>
      </c>
    </row>
    <row r="25" spans="1:11" ht="30" customHeight="1" thickBot="1">
      <c r="A25" s="378" t="s">
        <v>292</v>
      </c>
      <c r="B25" s="87">
        <f>SUM(B20:B24)</f>
        <v>4722</v>
      </c>
      <c r="C25" s="55">
        <v>113</v>
      </c>
      <c r="D25" s="383">
        <v>464</v>
      </c>
      <c r="E25" s="383">
        <v>1090</v>
      </c>
      <c r="F25" s="384">
        <v>1386</v>
      </c>
      <c r="G25" s="384">
        <v>977</v>
      </c>
      <c r="H25" s="384">
        <v>539</v>
      </c>
      <c r="I25" s="384">
        <v>153</v>
      </c>
      <c r="J25" s="368">
        <f>SUM(J20:J24)</f>
        <v>4145</v>
      </c>
    </row>
    <row r="26" spans="1:11" ht="14.4">
      <c r="A26" s="379"/>
      <c r="B26" s="13"/>
      <c r="D26" s="364"/>
      <c r="E26" s="364"/>
      <c r="F26" s="364"/>
      <c r="G26" s="364"/>
      <c r="H26" s="364"/>
      <c r="J26" s="365" t="s">
        <v>468</v>
      </c>
    </row>
    <row r="27" spans="1:11" ht="15.75" customHeight="1"/>
  </sheetData>
  <mergeCells count="8">
    <mergeCell ref="I15:I16"/>
    <mergeCell ref="C15:C16"/>
    <mergeCell ref="A3:A4"/>
    <mergeCell ref="H15:H16"/>
    <mergeCell ref="E15:E16"/>
    <mergeCell ref="F15:F16"/>
    <mergeCell ref="G15:G16"/>
    <mergeCell ref="D15:D16"/>
  </mergeCells>
  <phoneticPr fontId="3"/>
  <pageMargins left="0.59055118110236227" right="0.86614173228346458" top="0.78740157480314965" bottom="0.78740157480314965" header="0.51181102362204722" footer="0.31496062992125984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89" zoomScaleNormal="100" zoomScaleSheetLayoutView="89" workbookViewId="0">
      <selection activeCell="K9" sqref="K9"/>
    </sheetView>
  </sheetViews>
  <sheetFormatPr defaultColWidth="9" defaultRowHeight="20.100000000000001" customHeight="1"/>
  <cols>
    <col min="1" max="1" width="17.44140625" style="388" customWidth="1"/>
    <col min="2" max="2" width="9.88671875" style="388" customWidth="1"/>
    <col min="3" max="3" width="9.109375" style="388" customWidth="1"/>
    <col min="4" max="4" width="10" style="388" customWidth="1"/>
    <col min="5" max="5" width="9.109375" style="388" customWidth="1"/>
    <col min="6" max="6" width="12.21875" style="388" customWidth="1"/>
    <col min="7" max="8" width="9.109375" style="388" customWidth="1"/>
    <col min="9" max="16384" width="9" style="388"/>
  </cols>
  <sheetData>
    <row r="1" spans="1:8" ht="20.100000000000001" customHeight="1">
      <c r="A1" s="229" t="s">
        <v>339</v>
      </c>
      <c r="B1" s="195"/>
      <c r="C1" s="195"/>
      <c r="D1" s="195"/>
      <c r="E1" s="385"/>
      <c r="F1" s="385"/>
      <c r="G1" s="386"/>
      <c r="H1" s="387"/>
    </row>
    <row r="2" spans="1:8" ht="15" customHeight="1" thickBot="1">
      <c r="A2" s="387"/>
      <c r="B2" s="387"/>
      <c r="C2" s="387"/>
      <c r="D2" s="387"/>
      <c r="E2" s="387"/>
      <c r="F2" s="148" t="s">
        <v>257</v>
      </c>
      <c r="G2" s="76"/>
      <c r="H2" s="387"/>
    </row>
    <row r="3" spans="1:8" s="33" customFormat="1" ht="36.9" customHeight="1">
      <c r="A3" s="486" t="s">
        <v>338</v>
      </c>
      <c r="B3" s="488" t="s">
        <v>484</v>
      </c>
      <c r="C3" s="389" t="s">
        <v>337</v>
      </c>
      <c r="D3" s="389"/>
      <c r="E3" s="389"/>
      <c r="F3" s="390" t="s">
        <v>336</v>
      </c>
      <c r="G3" s="210"/>
      <c r="H3" s="210"/>
    </row>
    <row r="4" spans="1:8" s="33" customFormat="1" ht="24.75" customHeight="1">
      <c r="A4" s="487"/>
      <c r="B4" s="489"/>
      <c r="C4" s="391" t="s">
        <v>335</v>
      </c>
      <c r="D4" s="391" t="s">
        <v>334</v>
      </c>
      <c r="E4" s="392" t="s">
        <v>333</v>
      </c>
      <c r="F4" s="393" t="s">
        <v>332</v>
      </c>
    </row>
    <row r="5" spans="1:8" ht="29.25" customHeight="1">
      <c r="A5" s="394" t="s">
        <v>331</v>
      </c>
      <c r="B5" s="105">
        <v>360</v>
      </c>
      <c r="C5" s="104">
        <v>206</v>
      </c>
      <c r="D5" s="104">
        <v>122</v>
      </c>
      <c r="E5" s="104">
        <v>32</v>
      </c>
      <c r="F5" s="104">
        <v>55</v>
      </c>
    </row>
    <row r="6" spans="1:8" ht="29.25" customHeight="1" thickBot="1">
      <c r="A6" s="395" t="s">
        <v>330</v>
      </c>
      <c r="B6" s="103">
        <v>61</v>
      </c>
      <c r="C6" s="102">
        <v>36</v>
      </c>
      <c r="D6" s="102">
        <v>20</v>
      </c>
      <c r="E6" s="102">
        <v>5</v>
      </c>
      <c r="F6" s="102">
        <v>3</v>
      </c>
      <c r="G6" s="387"/>
    </row>
    <row r="7" spans="1:8" s="172" customFormat="1" ht="15.75" customHeight="1">
      <c r="B7" s="76"/>
      <c r="C7" s="169"/>
      <c r="D7" s="169"/>
      <c r="E7" s="169"/>
      <c r="F7" s="170" t="s">
        <v>469</v>
      </c>
    </row>
    <row r="8" spans="1:8" ht="18.149999999999999" customHeight="1">
      <c r="A8" s="35"/>
      <c r="C8" s="396"/>
      <c r="D8" s="396"/>
      <c r="E8" s="396"/>
      <c r="F8" s="19"/>
      <c r="G8" s="396"/>
    </row>
    <row r="9" spans="1:8" ht="52.5" customHeight="1"/>
    <row r="10" spans="1:8" ht="20.100000000000001" customHeight="1">
      <c r="A10" s="408" t="s">
        <v>445</v>
      </c>
      <c r="B10" s="228"/>
      <c r="C10" s="228"/>
      <c r="D10" s="228"/>
      <c r="E10" s="397"/>
      <c r="F10" s="397"/>
      <c r="G10" s="397"/>
    </row>
    <row r="11" spans="1:8" ht="19.5" customHeight="1" thickBot="1">
      <c r="A11" s="218"/>
      <c r="B11" s="218"/>
      <c r="C11" s="218"/>
      <c r="D11" s="218"/>
      <c r="G11" s="231"/>
      <c r="H11" s="398" t="s">
        <v>257</v>
      </c>
    </row>
    <row r="12" spans="1:8" ht="20.25" customHeight="1">
      <c r="A12" s="494" t="s">
        <v>329</v>
      </c>
      <c r="B12" s="492" t="s">
        <v>156</v>
      </c>
      <c r="C12" s="399" t="s">
        <v>328</v>
      </c>
      <c r="D12" s="399"/>
      <c r="E12" s="399"/>
      <c r="F12" s="484" t="s">
        <v>446</v>
      </c>
      <c r="G12" s="484" t="s">
        <v>327</v>
      </c>
      <c r="H12" s="490" t="s">
        <v>447</v>
      </c>
    </row>
    <row r="13" spans="1:8" ht="20.25" customHeight="1">
      <c r="A13" s="495"/>
      <c r="B13" s="493"/>
      <c r="C13" s="400" t="s">
        <v>326</v>
      </c>
      <c r="D13" s="401" t="s">
        <v>325</v>
      </c>
      <c r="E13" s="402" t="s">
        <v>324</v>
      </c>
      <c r="F13" s="485"/>
      <c r="G13" s="485"/>
      <c r="H13" s="491"/>
    </row>
    <row r="14" spans="1:8" ht="23.25" customHeight="1">
      <c r="A14" s="403" t="s">
        <v>156</v>
      </c>
      <c r="B14" s="25">
        <v>74748</v>
      </c>
      <c r="C14" s="218">
        <v>58892</v>
      </c>
      <c r="D14" s="218">
        <v>4057</v>
      </c>
      <c r="E14" s="218">
        <v>5333</v>
      </c>
      <c r="F14" s="218">
        <v>2909</v>
      </c>
      <c r="G14" s="218">
        <v>281</v>
      </c>
      <c r="H14" s="218">
        <v>3276</v>
      </c>
    </row>
    <row r="15" spans="1:8" ht="23.25" customHeight="1">
      <c r="A15" s="403" t="s">
        <v>2</v>
      </c>
      <c r="B15" s="25">
        <v>36950</v>
      </c>
      <c r="C15" s="218">
        <v>28908</v>
      </c>
      <c r="D15" s="218">
        <v>1908</v>
      </c>
      <c r="E15" s="218">
        <v>2616</v>
      </c>
      <c r="F15" s="218">
        <v>1473</v>
      </c>
      <c r="G15" s="218">
        <v>171</v>
      </c>
      <c r="H15" s="218">
        <v>1874</v>
      </c>
    </row>
    <row r="16" spans="1:8" ht="23.25" customHeight="1" thickBot="1">
      <c r="A16" s="404" t="s">
        <v>3</v>
      </c>
      <c r="B16" s="101">
        <v>37798</v>
      </c>
      <c r="C16" s="222">
        <v>29984</v>
      </c>
      <c r="D16" s="222">
        <v>2149</v>
      </c>
      <c r="E16" s="222">
        <v>2717</v>
      </c>
      <c r="F16" s="222">
        <v>1436</v>
      </c>
      <c r="G16" s="222">
        <v>110</v>
      </c>
      <c r="H16" s="222">
        <v>1402</v>
      </c>
    </row>
    <row r="17" spans="1:8" ht="18.149999999999999" customHeight="1">
      <c r="A17" s="35"/>
      <c r="C17" s="405"/>
      <c r="D17" s="405"/>
      <c r="E17" s="405"/>
      <c r="F17" s="405"/>
      <c r="G17" s="405"/>
      <c r="H17" s="406" t="s">
        <v>470</v>
      </c>
    </row>
    <row r="18" spans="1:8" ht="20.100000000000001" customHeight="1">
      <c r="C18" s="407"/>
      <c r="D18" s="407"/>
      <c r="E18" s="407"/>
      <c r="F18" s="407"/>
    </row>
  </sheetData>
  <mergeCells count="7">
    <mergeCell ref="G12:G13"/>
    <mergeCell ref="A3:A4"/>
    <mergeCell ref="B3:B4"/>
    <mergeCell ref="F12:F13"/>
    <mergeCell ref="H12:H13"/>
    <mergeCell ref="B12:B13"/>
    <mergeCell ref="A12:A13"/>
  </mergeCells>
  <phoneticPr fontId="3"/>
  <pageMargins left="0.98425196850393704" right="0.59055118110236227" top="0.78740157480314965" bottom="0.78740157480314965" header="0.51181102362204722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view="pageBreakPreview" zoomScale="80" zoomScaleNormal="100" zoomScaleSheetLayoutView="80" workbookViewId="0">
      <selection activeCell="G16" sqref="G16"/>
    </sheetView>
  </sheetViews>
  <sheetFormatPr defaultColWidth="9" defaultRowHeight="24.9" customHeight="1"/>
  <cols>
    <col min="1" max="1" width="10.77734375" style="388" customWidth="1"/>
    <col min="2" max="7" width="12.77734375" style="388" customWidth="1"/>
    <col min="8" max="16384" width="9" style="388"/>
  </cols>
  <sheetData>
    <row r="1" spans="1:7" ht="20.100000000000001" customHeight="1">
      <c r="A1" s="229" t="s">
        <v>355</v>
      </c>
      <c r="B1" s="385"/>
      <c r="C1" s="385"/>
      <c r="D1" s="385"/>
      <c r="E1" s="385"/>
      <c r="F1" s="385"/>
      <c r="G1" s="385"/>
    </row>
    <row r="2" spans="1:7" ht="15" customHeight="1" thickBot="1">
      <c r="A2" s="210"/>
      <c r="B2" s="210"/>
      <c r="C2" s="210"/>
      <c r="D2" s="210"/>
      <c r="E2" s="210"/>
      <c r="F2" s="210"/>
      <c r="G2" s="409" t="s">
        <v>39</v>
      </c>
    </row>
    <row r="3" spans="1:7" s="413" customFormat="1" ht="41.25" customHeight="1">
      <c r="A3" s="410" t="s">
        <v>0</v>
      </c>
      <c r="B3" s="411" t="s">
        <v>354</v>
      </c>
      <c r="C3" s="412" t="s">
        <v>353</v>
      </c>
      <c r="D3" s="412" t="s">
        <v>352</v>
      </c>
      <c r="E3" s="412" t="s">
        <v>351</v>
      </c>
      <c r="F3" s="412" t="s">
        <v>350</v>
      </c>
      <c r="G3" s="411" t="s">
        <v>455</v>
      </c>
    </row>
    <row r="4" spans="1:7" ht="30" customHeight="1">
      <c r="A4" s="414" t="s">
        <v>349</v>
      </c>
      <c r="B4" s="110">
        <v>1754</v>
      </c>
      <c r="C4" s="110">
        <v>3940</v>
      </c>
      <c r="D4" s="110">
        <v>19123</v>
      </c>
      <c r="E4" s="110">
        <v>21309</v>
      </c>
      <c r="F4" s="110">
        <v>2186</v>
      </c>
      <c r="G4" s="108">
        <v>89.741423811535043</v>
      </c>
    </row>
    <row r="5" spans="1:7" ht="30" customHeight="1">
      <c r="A5" s="415" t="s">
        <v>348</v>
      </c>
      <c r="B5" s="109">
        <v>2662</v>
      </c>
      <c r="C5" s="109">
        <v>6943</v>
      </c>
      <c r="D5" s="109">
        <v>23827</v>
      </c>
      <c r="E5" s="109">
        <v>28108</v>
      </c>
      <c r="F5" s="109">
        <v>4281</v>
      </c>
      <c r="G5" s="108">
        <v>84.769460651771738</v>
      </c>
    </row>
    <row r="6" spans="1:7" ht="30" customHeight="1">
      <c r="A6" s="415" t="s">
        <v>347</v>
      </c>
      <c r="B6" s="109">
        <v>4343</v>
      </c>
      <c r="C6" s="109">
        <v>10128</v>
      </c>
      <c r="D6" s="109">
        <v>32932</v>
      </c>
      <c r="E6" s="109">
        <v>38717</v>
      </c>
      <c r="F6" s="109">
        <v>5785</v>
      </c>
      <c r="G6" s="108">
        <v>85.058243149004312</v>
      </c>
    </row>
    <row r="7" spans="1:7" ht="30" customHeight="1">
      <c r="A7" s="415" t="s">
        <v>346</v>
      </c>
      <c r="B7" s="109">
        <v>5228</v>
      </c>
      <c r="C7" s="109">
        <v>13095</v>
      </c>
      <c r="D7" s="109">
        <v>40167</v>
      </c>
      <c r="E7" s="109">
        <v>48034</v>
      </c>
      <c r="F7" s="109">
        <v>7867</v>
      </c>
      <c r="G7" s="108">
        <v>83.622017737435982</v>
      </c>
    </row>
    <row r="8" spans="1:7" ht="30" customHeight="1">
      <c r="A8" s="415" t="s">
        <v>345</v>
      </c>
      <c r="B8" s="109">
        <v>6355</v>
      </c>
      <c r="C8" s="109">
        <v>16696</v>
      </c>
      <c r="D8" s="109">
        <v>45372</v>
      </c>
      <c r="E8" s="109">
        <v>55747</v>
      </c>
      <c r="F8" s="109">
        <v>10341</v>
      </c>
      <c r="G8" s="108">
        <v>81.389133047518243</v>
      </c>
    </row>
    <row r="9" spans="1:7" ht="30" customHeight="1">
      <c r="A9" s="415" t="s">
        <v>344</v>
      </c>
      <c r="B9" s="109">
        <v>7262</v>
      </c>
      <c r="C9" s="109">
        <v>21216</v>
      </c>
      <c r="D9" s="109">
        <v>47518</v>
      </c>
      <c r="E9" s="109">
        <v>61499</v>
      </c>
      <c r="F9" s="109">
        <v>13954</v>
      </c>
      <c r="G9" s="108">
        <v>77.266297012959555</v>
      </c>
    </row>
    <row r="10" spans="1:7" ht="30" customHeight="1">
      <c r="A10" s="415" t="s">
        <v>452</v>
      </c>
      <c r="B10" s="109">
        <v>10277</v>
      </c>
      <c r="C10" s="109">
        <v>27254</v>
      </c>
      <c r="D10" s="109">
        <v>52052</v>
      </c>
      <c r="E10" s="109">
        <v>69029</v>
      </c>
      <c r="F10" s="109">
        <v>16977</v>
      </c>
      <c r="G10" s="108">
        <v>75.405988787321263</v>
      </c>
    </row>
    <row r="11" spans="1:7" ht="30" customHeight="1">
      <c r="A11" s="415" t="s">
        <v>343</v>
      </c>
      <c r="B11" s="109">
        <v>13009</v>
      </c>
      <c r="C11" s="109">
        <v>29834</v>
      </c>
      <c r="D11" s="109">
        <v>56250</v>
      </c>
      <c r="E11" s="109">
        <v>73075</v>
      </c>
      <c r="F11" s="109">
        <v>16825</v>
      </c>
      <c r="G11" s="108">
        <v>76.975709887102298</v>
      </c>
    </row>
    <row r="12" spans="1:7" ht="30" customHeight="1">
      <c r="A12" s="415" t="s">
        <v>342</v>
      </c>
      <c r="B12" s="109">
        <v>13419</v>
      </c>
      <c r="C12" s="109">
        <v>28423</v>
      </c>
      <c r="D12" s="109">
        <v>58914</v>
      </c>
      <c r="E12" s="109">
        <v>73918</v>
      </c>
      <c r="F12" s="109">
        <v>15004</v>
      </c>
      <c r="G12" s="108">
        <v>79.701831759517304</v>
      </c>
    </row>
    <row r="13" spans="1:7" ht="30" customHeight="1">
      <c r="A13" s="415" t="s">
        <v>341</v>
      </c>
      <c r="B13" s="109">
        <v>13977</v>
      </c>
      <c r="C13" s="109">
        <v>27189</v>
      </c>
      <c r="D13" s="109">
        <v>60460</v>
      </c>
      <c r="E13" s="109">
        <v>73672</v>
      </c>
      <c r="F13" s="109">
        <v>13212</v>
      </c>
      <c r="G13" s="108">
        <v>82.066456727114783</v>
      </c>
    </row>
    <row r="14" spans="1:7" ht="30" customHeight="1">
      <c r="A14" s="415" t="s">
        <v>340</v>
      </c>
      <c r="B14" s="109">
        <v>16334</v>
      </c>
      <c r="C14" s="109">
        <v>27933</v>
      </c>
      <c r="D14" s="109">
        <v>63112</v>
      </c>
      <c r="E14" s="109">
        <v>74711</v>
      </c>
      <c r="F14" s="109">
        <v>11599</v>
      </c>
      <c r="G14" s="108">
        <v>84.474843061931978</v>
      </c>
    </row>
    <row r="15" spans="1:7" ht="30" customHeight="1">
      <c r="A15" s="415" t="s">
        <v>69</v>
      </c>
      <c r="B15" s="109">
        <v>14558</v>
      </c>
      <c r="C15" s="109">
        <v>26127</v>
      </c>
      <c r="D15" s="109">
        <v>62367</v>
      </c>
      <c r="E15" s="109">
        <v>73936</v>
      </c>
      <c r="F15" s="109">
        <v>11569</v>
      </c>
      <c r="G15" s="108">
        <v>84.352683401861071</v>
      </c>
    </row>
    <row r="16" spans="1:7" ht="30" customHeight="1" thickBot="1">
      <c r="A16" s="415" t="s">
        <v>68</v>
      </c>
      <c r="B16" s="109">
        <v>14301</v>
      </c>
      <c r="C16" s="6">
        <v>26286</v>
      </c>
      <c r="D16" s="6">
        <v>62763</v>
      </c>
      <c r="E16" s="6">
        <v>74748</v>
      </c>
      <c r="F16" s="109">
        <v>11985</v>
      </c>
      <c r="G16" s="108">
        <v>83.966130000000007</v>
      </c>
    </row>
    <row r="17" spans="1:7" ht="20.100000000000001" customHeight="1">
      <c r="A17" s="416" t="s">
        <v>474</v>
      </c>
      <c r="B17" s="107"/>
      <c r="C17" s="107"/>
      <c r="D17" s="107"/>
      <c r="E17" s="107"/>
      <c r="F17" s="107"/>
      <c r="G17" s="107"/>
    </row>
    <row r="18" spans="1:7" ht="20.100000000000001" customHeight="1">
      <c r="A18" s="417" t="s">
        <v>479</v>
      </c>
      <c r="B18" s="106"/>
      <c r="C18" s="106"/>
      <c r="D18" s="106"/>
      <c r="E18" s="106"/>
      <c r="F18" s="106"/>
      <c r="G18" s="106"/>
    </row>
    <row r="19" spans="1:7" ht="20.100000000000001" customHeight="1">
      <c r="A19" s="417" t="s">
        <v>480</v>
      </c>
      <c r="B19" s="106"/>
      <c r="C19" s="106"/>
      <c r="D19" s="106"/>
      <c r="E19" s="106"/>
      <c r="F19" s="106"/>
      <c r="G19" s="106"/>
    </row>
    <row r="20" spans="1:7" ht="20.100000000000001" customHeight="1">
      <c r="A20" s="417" t="s">
        <v>481</v>
      </c>
      <c r="B20" s="106"/>
      <c r="C20" s="106"/>
      <c r="D20" s="106"/>
      <c r="E20" s="106"/>
      <c r="F20" s="106"/>
      <c r="G20" s="106"/>
    </row>
    <row r="21" spans="1:7" ht="20.100000000000001" customHeight="1">
      <c r="A21" s="418"/>
      <c r="B21" s="418"/>
      <c r="C21" s="33"/>
      <c r="D21" s="33"/>
      <c r="F21" s="419"/>
      <c r="G21" s="227" t="s">
        <v>471</v>
      </c>
    </row>
    <row r="22" spans="1:7" ht="20.100000000000001" customHeight="1"/>
    <row r="23" spans="1:7" ht="20.100000000000001" customHeight="1"/>
    <row r="24" spans="1:7" ht="20.100000000000001" customHeight="1"/>
  </sheetData>
  <phoneticPr fontId="3"/>
  <pageMargins left="0.78740157480314965" right="0.78740157480314965" top="0.78740157480314965" bottom="0.78740157480314965" header="0.51181102362204722" footer="0.31496062992125984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view="pageBreakPreview" zoomScale="90" zoomScaleNormal="100" zoomScaleSheetLayoutView="90" workbookViewId="0">
      <selection activeCell="L34" sqref="L34"/>
    </sheetView>
  </sheetViews>
  <sheetFormatPr defaultColWidth="7.6640625" defaultRowHeight="18.899999999999999" customHeight="1"/>
  <cols>
    <col min="1" max="1" width="13.6640625" style="422" customWidth="1"/>
    <col min="2" max="4" width="8.88671875" style="15" customWidth="1"/>
    <col min="5" max="5" width="6.44140625" style="15" customWidth="1"/>
    <col min="6" max="6" width="13.6640625" style="422" customWidth="1"/>
    <col min="7" max="9" width="8.88671875" style="15" customWidth="1"/>
    <col min="10" max="16384" width="7.6640625" style="15"/>
  </cols>
  <sheetData>
    <row r="1" spans="1:9" ht="20.100000000000001" customHeight="1">
      <c r="A1" s="408" t="s">
        <v>379</v>
      </c>
      <c r="B1" s="420"/>
      <c r="C1" s="420"/>
      <c r="D1" s="420"/>
      <c r="E1" s="420"/>
      <c r="F1" s="420"/>
      <c r="G1" s="420"/>
      <c r="H1" s="420"/>
      <c r="I1" s="420"/>
    </row>
    <row r="2" spans="1:9" ht="15" customHeight="1" thickBot="1">
      <c r="A2" s="421"/>
      <c r="B2" s="20"/>
      <c r="C2" s="20"/>
      <c r="D2" s="20"/>
      <c r="H2" s="73"/>
      <c r="I2" s="55" t="s">
        <v>378</v>
      </c>
    </row>
    <row r="3" spans="1:9" s="422" customFormat="1" ht="20.100000000000001" customHeight="1">
      <c r="A3" s="423" t="s">
        <v>372</v>
      </c>
      <c r="B3" s="424" t="s">
        <v>287</v>
      </c>
      <c r="C3" s="425" t="s">
        <v>2</v>
      </c>
      <c r="D3" s="423" t="s">
        <v>3</v>
      </c>
      <c r="E3" s="421"/>
      <c r="F3" s="426" t="s">
        <v>372</v>
      </c>
      <c r="G3" s="424" t="s">
        <v>287</v>
      </c>
      <c r="H3" s="425" t="s">
        <v>2</v>
      </c>
      <c r="I3" s="423" t="s">
        <v>3</v>
      </c>
    </row>
    <row r="4" spans="1:9" s="428" customFormat="1" ht="20.100000000000001" customHeight="1">
      <c r="A4" s="427" t="s">
        <v>377</v>
      </c>
      <c r="B4" s="25">
        <f>SUM(B5:B9)</f>
        <v>2501</v>
      </c>
      <c r="C4" s="24">
        <f>SUM(C5:C9)</f>
        <v>1260</v>
      </c>
      <c r="D4" s="24">
        <f>SUM(D5:D9)</f>
        <v>1241</v>
      </c>
      <c r="F4" s="427" t="s">
        <v>117</v>
      </c>
      <c r="G4" s="25">
        <f>SUM(G5:G9)</f>
        <v>3716</v>
      </c>
      <c r="H4" s="24">
        <f>SUM(H5:H9)</f>
        <v>1935</v>
      </c>
      <c r="I4" s="24">
        <f>SUM(I5:I9)</f>
        <v>1781</v>
      </c>
    </row>
    <row r="5" spans="1:9" ht="20.100000000000001" customHeight="1">
      <c r="A5" s="421">
        <v>0</v>
      </c>
      <c r="B5" s="25">
        <f>C5+D5</f>
        <v>458</v>
      </c>
      <c r="C5" s="135">
        <v>230</v>
      </c>
      <c r="D5" s="135">
        <v>228</v>
      </c>
      <c r="F5" s="429">
        <v>30</v>
      </c>
      <c r="G5" s="25">
        <f>H5+I5</f>
        <v>701</v>
      </c>
      <c r="H5" s="135">
        <v>366</v>
      </c>
      <c r="I5" s="135">
        <v>335</v>
      </c>
    </row>
    <row r="6" spans="1:9" ht="20.100000000000001" customHeight="1">
      <c r="A6" s="421">
        <v>1</v>
      </c>
      <c r="B6" s="25">
        <f>C6+D6</f>
        <v>470</v>
      </c>
      <c r="C6" s="135">
        <v>222</v>
      </c>
      <c r="D6" s="135">
        <v>248</v>
      </c>
      <c r="F6" s="429">
        <v>31</v>
      </c>
      <c r="G6" s="25">
        <f>H6+I6</f>
        <v>706</v>
      </c>
      <c r="H6" s="135">
        <v>373</v>
      </c>
      <c r="I6" s="135">
        <v>333</v>
      </c>
    </row>
    <row r="7" spans="1:9" ht="20.100000000000001" customHeight="1">
      <c r="A7" s="421">
        <v>2</v>
      </c>
      <c r="B7" s="25">
        <f>C7+D7</f>
        <v>492</v>
      </c>
      <c r="C7" s="135">
        <v>258</v>
      </c>
      <c r="D7" s="135">
        <v>234</v>
      </c>
      <c r="F7" s="429">
        <v>32</v>
      </c>
      <c r="G7" s="25">
        <f>H7+I7</f>
        <v>750</v>
      </c>
      <c r="H7" s="135">
        <v>373</v>
      </c>
      <c r="I7" s="135">
        <v>377</v>
      </c>
    </row>
    <row r="8" spans="1:9" ht="20.100000000000001" customHeight="1">
      <c r="A8" s="421">
        <v>3</v>
      </c>
      <c r="B8" s="25">
        <f>C8+D8</f>
        <v>534</v>
      </c>
      <c r="C8" s="135">
        <v>259</v>
      </c>
      <c r="D8" s="135">
        <v>275</v>
      </c>
      <c r="F8" s="429">
        <v>33</v>
      </c>
      <c r="G8" s="25">
        <f>H8+I8</f>
        <v>758</v>
      </c>
      <c r="H8" s="135">
        <v>395</v>
      </c>
      <c r="I8" s="135">
        <v>363</v>
      </c>
    </row>
    <row r="9" spans="1:9" ht="20.100000000000001" customHeight="1">
      <c r="A9" s="421">
        <v>4</v>
      </c>
      <c r="B9" s="25">
        <f>C9+D9</f>
        <v>547</v>
      </c>
      <c r="C9" s="135">
        <v>291</v>
      </c>
      <c r="D9" s="135">
        <v>256</v>
      </c>
      <c r="F9" s="429">
        <v>34</v>
      </c>
      <c r="G9" s="25">
        <f>H9+I9</f>
        <v>801</v>
      </c>
      <c r="H9" s="135">
        <v>428</v>
      </c>
      <c r="I9" s="135">
        <v>373</v>
      </c>
    </row>
    <row r="10" spans="1:9" s="428" customFormat="1" ht="20.100000000000001" customHeight="1">
      <c r="A10" s="427" t="s">
        <v>376</v>
      </c>
      <c r="B10" s="25">
        <f>SUM(B11:B15)</f>
        <v>3011</v>
      </c>
      <c r="C10" s="138">
        <f>SUM(C11:C15)</f>
        <v>1536</v>
      </c>
      <c r="D10" s="138">
        <f>SUM(D11:D15)</f>
        <v>1475</v>
      </c>
      <c r="F10" s="430" t="s">
        <v>116</v>
      </c>
      <c r="G10" s="25">
        <f>SUM(G11:G15)</f>
        <v>4269</v>
      </c>
      <c r="H10" s="138">
        <f>SUM(H11:H15)</f>
        <v>2228</v>
      </c>
      <c r="I10" s="138">
        <f>SUM(I11:I15)</f>
        <v>2041</v>
      </c>
    </row>
    <row r="11" spans="1:9" ht="20.100000000000001" customHeight="1">
      <c r="A11" s="421">
        <v>5</v>
      </c>
      <c r="B11" s="25">
        <f>C11+D11</f>
        <v>577</v>
      </c>
      <c r="C11" s="135">
        <v>298</v>
      </c>
      <c r="D11" s="135">
        <v>279</v>
      </c>
      <c r="F11" s="429">
        <v>35</v>
      </c>
      <c r="G11" s="25">
        <f>H11+I11</f>
        <v>825</v>
      </c>
      <c r="H11" s="135">
        <v>420</v>
      </c>
      <c r="I11" s="135">
        <v>405</v>
      </c>
    </row>
    <row r="12" spans="1:9" ht="20.100000000000001" customHeight="1">
      <c r="A12" s="421">
        <v>6</v>
      </c>
      <c r="B12" s="25">
        <f>C12+D12</f>
        <v>588</v>
      </c>
      <c r="C12" s="135">
        <v>303</v>
      </c>
      <c r="D12" s="135">
        <v>285</v>
      </c>
      <c r="F12" s="429">
        <v>36</v>
      </c>
      <c r="G12" s="25">
        <f>H12+I12</f>
        <v>799</v>
      </c>
      <c r="H12" s="135">
        <v>415</v>
      </c>
      <c r="I12" s="135">
        <v>384</v>
      </c>
    </row>
    <row r="13" spans="1:9" ht="20.100000000000001" customHeight="1">
      <c r="A13" s="421">
        <v>7</v>
      </c>
      <c r="B13" s="25">
        <f>C13+D13</f>
        <v>586</v>
      </c>
      <c r="C13" s="135">
        <v>298</v>
      </c>
      <c r="D13" s="135">
        <v>288</v>
      </c>
      <c r="F13" s="429">
        <v>37</v>
      </c>
      <c r="G13" s="25">
        <f>H13+I13</f>
        <v>837</v>
      </c>
      <c r="H13" s="135">
        <v>443</v>
      </c>
      <c r="I13" s="135">
        <v>394</v>
      </c>
    </row>
    <row r="14" spans="1:9" ht="20.100000000000001" customHeight="1">
      <c r="A14" s="421">
        <v>8</v>
      </c>
      <c r="B14" s="25">
        <f>C14+D14</f>
        <v>622</v>
      </c>
      <c r="C14" s="135">
        <v>316</v>
      </c>
      <c r="D14" s="135">
        <v>306</v>
      </c>
      <c r="F14" s="429">
        <v>38</v>
      </c>
      <c r="G14" s="25">
        <f>H14+I14</f>
        <v>886</v>
      </c>
      <c r="H14" s="135">
        <v>466</v>
      </c>
      <c r="I14" s="135">
        <v>420</v>
      </c>
    </row>
    <row r="15" spans="1:9" ht="20.100000000000001" customHeight="1">
      <c r="A15" s="421">
        <v>9</v>
      </c>
      <c r="B15" s="25">
        <f>C15+D15</f>
        <v>638</v>
      </c>
      <c r="C15" s="135">
        <v>321</v>
      </c>
      <c r="D15" s="135">
        <v>317</v>
      </c>
      <c r="F15" s="429">
        <v>39</v>
      </c>
      <c r="G15" s="25">
        <f>H15+I15</f>
        <v>922</v>
      </c>
      <c r="H15" s="135">
        <v>484</v>
      </c>
      <c r="I15" s="135">
        <v>438</v>
      </c>
    </row>
    <row r="16" spans="1:9" s="428" customFormat="1" ht="20.100000000000001" customHeight="1">
      <c r="A16" s="427" t="s">
        <v>375</v>
      </c>
      <c r="B16" s="25">
        <f>SUM(B17:B21)</f>
        <v>3099</v>
      </c>
      <c r="C16" s="138">
        <f>SUM(C17:C21)</f>
        <v>1637</v>
      </c>
      <c r="D16" s="138">
        <f>SUM(D17:D21)</f>
        <v>1462</v>
      </c>
      <c r="F16" s="430" t="s">
        <v>115</v>
      </c>
      <c r="G16" s="25">
        <f>SUM(G17:G21)</f>
        <v>4947</v>
      </c>
      <c r="H16" s="138">
        <f>SUM(H17:H21)</f>
        <v>2570</v>
      </c>
      <c r="I16" s="138">
        <f>SUM(I17:I21)</f>
        <v>2377</v>
      </c>
    </row>
    <row r="17" spans="1:9" ht="20.100000000000001" customHeight="1">
      <c r="A17" s="421">
        <v>10</v>
      </c>
      <c r="B17" s="25">
        <f>C17+D17</f>
        <v>591</v>
      </c>
      <c r="C17" s="135">
        <v>313</v>
      </c>
      <c r="D17" s="135">
        <v>278</v>
      </c>
      <c r="F17" s="421">
        <v>40</v>
      </c>
      <c r="G17" s="25">
        <f>H17+I17</f>
        <v>908</v>
      </c>
      <c r="H17" s="135">
        <v>453</v>
      </c>
      <c r="I17" s="135">
        <v>455</v>
      </c>
    </row>
    <row r="18" spans="1:9" ht="20.100000000000001" customHeight="1">
      <c r="A18" s="421">
        <v>11</v>
      </c>
      <c r="B18" s="25">
        <f>C18+D18</f>
        <v>599</v>
      </c>
      <c r="C18" s="135">
        <v>304</v>
      </c>
      <c r="D18" s="135">
        <v>295</v>
      </c>
      <c r="F18" s="421">
        <v>41</v>
      </c>
      <c r="G18" s="25">
        <f>H18+I18</f>
        <v>939</v>
      </c>
      <c r="H18" s="135">
        <v>505</v>
      </c>
      <c r="I18" s="135">
        <v>434</v>
      </c>
    </row>
    <row r="19" spans="1:9" ht="20.100000000000001" customHeight="1">
      <c r="A19" s="421">
        <v>12</v>
      </c>
      <c r="B19" s="25">
        <f>C19+D19</f>
        <v>634</v>
      </c>
      <c r="C19" s="135">
        <v>335</v>
      </c>
      <c r="D19" s="135">
        <v>299</v>
      </c>
      <c r="F19" s="421">
        <v>42</v>
      </c>
      <c r="G19" s="25">
        <f>H19+I19</f>
        <v>958</v>
      </c>
      <c r="H19" s="135">
        <v>503</v>
      </c>
      <c r="I19" s="135">
        <v>455</v>
      </c>
    </row>
    <row r="20" spans="1:9" ht="20.100000000000001" customHeight="1">
      <c r="A20" s="421">
        <v>13</v>
      </c>
      <c r="B20" s="25">
        <f>C20+D20</f>
        <v>656</v>
      </c>
      <c r="C20" s="135">
        <v>362</v>
      </c>
      <c r="D20" s="135">
        <v>294</v>
      </c>
      <c r="F20" s="421">
        <v>43</v>
      </c>
      <c r="G20" s="25">
        <f>H20+I20</f>
        <v>1051</v>
      </c>
      <c r="H20" s="135">
        <v>522</v>
      </c>
      <c r="I20" s="135">
        <v>529</v>
      </c>
    </row>
    <row r="21" spans="1:9" ht="20.100000000000001" customHeight="1">
      <c r="A21" s="421">
        <v>14</v>
      </c>
      <c r="B21" s="25">
        <f>C21+D21</f>
        <v>619</v>
      </c>
      <c r="C21" s="135">
        <v>323</v>
      </c>
      <c r="D21" s="135">
        <v>296</v>
      </c>
      <c r="F21" s="421">
        <v>44</v>
      </c>
      <c r="G21" s="25">
        <f>H21+I21</f>
        <v>1091</v>
      </c>
      <c r="H21" s="135">
        <v>587</v>
      </c>
      <c r="I21" s="135">
        <v>504</v>
      </c>
    </row>
    <row r="22" spans="1:9" s="428" customFormat="1" ht="20.100000000000001" customHeight="1">
      <c r="A22" s="427" t="s">
        <v>374</v>
      </c>
      <c r="B22" s="119">
        <f>SUM(B23:B27)</f>
        <v>3398</v>
      </c>
      <c r="C22" s="446">
        <f>SUM(C23:C27)</f>
        <v>1756</v>
      </c>
      <c r="D22" s="446">
        <f>SUM(D23:D27)</f>
        <v>1642</v>
      </c>
      <c r="F22" s="427" t="s">
        <v>114</v>
      </c>
      <c r="G22" s="25">
        <f>SUM(G23:G27)</f>
        <v>6196</v>
      </c>
      <c r="H22" s="138">
        <f>SUM(H23:H27)</f>
        <v>3137</v>
      </c>
      <c r="I22" s="138">
        <f>SUM(I23:I27)</f>
        <v>3059</v>
      </c>
    </row>
    <row r="23" spans="1:9" s="431" customFormat="1" ht="20.100000000000001" customHeight="1">
      <c r="A23" s="421">
        <v>15</v>
      </c>
      <c r="B23" s="25">
        <f>C23+D23</f>
        <v>641</v>
      </c>
      <c r="C23" s="135">
        <v>315</v>
      </c>
      <c r="D23" s="135">
        <v>326</v>
      </c>
      <c r="F23" s="429">
        <v>45</v>
      </c>
      <c r="G23" s="25">
        <f>H23+I23</f>
        <v>1141</v>
      </c>
      <c r="H23" s="135">
        <v>567</v>
      </c>
      <c r="I23" s="135">
        <v>574</v>
      </c>
    </row>
    <row r="24" spans="1:9" ht="20.100000000000001" customHeight="1">
      <c r="A24" s="421">
        <v>16</v>
      </c>
      <c r="B24" s="25">
        <f>C24+D24</f>
        <v>700</v>
      </c>
      <c r="C24" s="135">
        <v>355</v>
      </c>
      <c r="D24" s="135">
        <v>345</v>
      </c>
      <c r="F24" s="421">
        <v>46</v>
      </c>
      <c r="G24" s="25">
        <f>H24+I24</f>
        <v>1280</v>
      </c>
      <c r="H24" s="135">
        <v>655</v>
      </c>
      <c r="I24" s="135">
        <v>625</v>
      </c>
    </row>
    <row r="25" spans="1:9" ht="20.100000000000001" customHeight="1">
      <c r="A25" s="421">
        <v>17</v>
      </c>
      <c r="B25" s="25">
        <f>C25+D25</f>
        <v>670</v>
      </c>
      <c r="C25" s="135">
        <v>371</v>
      </c>
      <c r="D25" s="135">
        <v>299</v>
      </c>
      <c r="F25" s="421">
        <v>47</v>
      </c>
      <c r="G25" s="25">
        <f>H25+I25</f>
        <v>1274</v>
      </c>
      <c r="H25" s="135">
        <v>640</v>
      </c>
      <c r="I25" s="135">
        <v>634</v>
      </c>
    </row>
    <row r="26" spans="1:9" ht="20.100000000000001" customHeight="1">
      <c r="A26" s="421">
        <v>18</v>
      </c>
      <c r="B26" s="25">
        <f>C26+D26</f>
        <v>711</v>
      </c>
      <c r="C26" s="135">
        <v>377</v>
      </c>
      <c r="D26" s="135">
        <v>334</v>
      </c>
      <c r="F26" s="421">
        <v>48</v>
      </c>
      <c r="G26" s="25">
        <f>H26+I26</f>
        <v>1313</v>
      </c>
      <c r="H26" s="135">
        <v>669</v>
      </c>
      <c r="I26" s="135">
        <v>644</v>
      </c>
    </row>
    <row r="27" spans="1:9" ht="20.100000000000001" customHeight="1">
      <c r="A27" s="421">
        <v>19</v>
      </c>
      <c r="B27" s="25">
        <f>C27+D27</f>
        <v>676</v>
      </c>
      <c r="C27" s="135">
        <v>338</v>
      </c>
      <c r="D27" s="135">
        <v>338</v>
      </c>
      <c r="F27" s="421">
        <v>49</v>
      </c>
      <c r="G27" s="25">
        <f>H27+I27</f>
        <v>1188</v>
      </c>
      <c r="H27" s="135">
        <v>606</v>
      </c>
      <c r="I27" s="135">
        <v>582</v>
      </c>
    </row>
    <row r="28" spans="1:9" s="428" customFormat="1" ht="20.100000000000001" customHeight="1">
      <c r="A28" s="427" t="s">
        <v>119</v>
      </c>
      <c r="B28" s="25">
        <f>SUM(B29:B33)</f>
        <v>3426</v>
      </c>
      <c r="C28" s="138">
        <f>SUM(C29:C33)</f>
        <v>1689</v>
      </c>
      <c r="D28" s="138">
        <f>SUM(D29:D33)</f>
        <v>1737</v>
      </c>
      <c r="F28" s="427" t="s">
        <v>113</v>
      </c>
      <c r="G28" s="25">
        <f>SUM(G29:G33)</f>
        <v>5460</v>
      </c>
      <c r="H28" s="138">
        <f>SUM(H29:H33)</f>
        <v>2761</v>
      </c>
      <c r="I28" s="138">
        <f>SUM(I29:I33)</f>
        <v>2699</v>
      </c>
    </row>
    <row r="29" spans="1:9" ht="20.100000000000001" customHeight="1">
      <c r="A29" s="421">
        <v>20</v>
      </c>
      <c r="B29" s="25">
        <f>C29+D29</f>
        <v>703</v>
      </c>
      <c r="C29" s="135">
        <v>338</v>
      </c>
      <c r="D29" s="135">
        <v>365</v>
      </c>
      <c r="F29" s="421">
        <v>50</v>
      </c>
      <c r="G29" s="25">
        <f>H29+I29</f>
        <v>1150</v>
      </c>
      <c r="H29" s="135">
        <v>615</v>
      </c>
      <c r="I29" s="135">
        <v>535</v>
      </c>
    </row>
    <row r="30" spans="1:9" ht="20.100000000000001" customHeight="1">
      <c r="A30" s="421">
        <v>21</v>
      </c>
      <c r="B30" s="25">
        <f>C30+D30</f>
        <v>701</v>
      </c>
      <c r="C30" s="135">
        <v>352</v>
      </c>
      <c r="D30" s="135">
        <v>349</v>
      </c>
      <c r="F30" s="421">
        <v>51</v>
      </c>
      <c r="G30" s="25">
        <f>H30+I30</f>
        <v>1218</v>
      </c>
      <c r="H30" s="135">
        <v>587</v>
      </c>
      <c r="I30" s="135">
        <v>631</v>
      </c>
    </row>
    <row r="31" spans="1:9" ht="20.100000000000001" customHeight="1">
      <c r="A31" s="421">
        <v>22</v>
      </c>
      <c r="B31" s="25">
        <f>C31+D31</f>
        <v>636</v>
      </c>
      <c r="C31" s="135">
        <v>326</v>
      </c>
      <c r="D31" s="135">
        <v>310</v>
      </c>
      <c r="F31" s="421">
        <v>52</v>
      </c>
      <c r="G31" s="25">
        <f>H31+I31</f>
        <v>1122</v>
      </c>
      <c r="H31" s="135">
        <v>578</v>
      </c>
      <c r="I31" s="135">
        <v>544</v>
      </c>
    </row>
    <row r="32" spans="1:9" ht="20.100000000000001" customHeight="1">
      <c r="A32" s="421">
        <v>23</v>
      </c>
      <c r="B32" s="25">
        <f>C32+D32</f>
        <v>731</v>
      </c>
      <c r="C32" s="135">
        <v>369</v>
      </c>
      <c r="D32" s="135">
        <v>362</v>
      </c>
      <c r="F32" s="421">
        <v>53</v>
      </c>
      <c r="G32" s="25">
        <f>H32+I32</f>
        <v>1122</v>
      </c>
      <c r="H32" s="135">
        <v>580</v>
      </c>
      <c r="I32" s="135">
        <v>542</v>
      </c>
    </row>
    <row r="33" spans="1:9" ht="20.100000000000001" customHeight="1">
      <c r="A33" s="421">
        <v>24</v>
      </c>
      <c r="B33" s="25">
        <f>C33+D33</f>
        <v>655</v>
      </c>
      <c r="C33" s="135">
        <v>304</v>
      </c>
      <c r="D33" s="135">
        <v>351</v>
      </c>
      <c r="F33" s="421">
        <v>54</v>
      </c>
      <c r="G33" s="25">
        <f>H33+I33</f>
        <v>848</v>
      </c>
      <c r="H33" s="135">
        <v>401</v>
      </c>
      <c r="I33" s="135">
        <v>447</v>
      </c>
    </row>
    <row r="34" spans="1:9" s="428" customFormat="1" ht="20.100000000000001" customHeight="1">
      <c r="A34" s="427" t="s">
        <v>118</v>
      </c>
      <c r="B34" s="25">
        <f>SUM(B35:B39)</f>
        <v>3338</v>
      </c>
      <c r="C34" s="138">
        <f>SUM(C35:C39)</f>
        <v>1692</v>
      </c>
      <c r="D34" s="138">
        <f>SUM(D35:D39)</f>
        <v>1646</v>
      </c>
      <c r="F34" s="427" t="s">
        <v>112</v>
      </c>
      <c r="G34" s="25">
        <f>SUM(G35:G39)</f>
        <v>4621</v>
      </c>
      <c r="H34" s="138">
        <f>SUM(H35:H39)</f>
        <v>2375</v>
      </c>
      <c r="I34" s="138">
        <f>SUM(I35:I39)</f>
        <v>2246</v>
      </c>
    </row>
    <row r="35" spans="1:9" ht="20.100000000000001" customHeight="1">
      <c r="A35" s="421">
        <v>25</v>
      </c>
      <c r="B35" s="25">
        <f>C35+D35</f>
        <v>635</v>
      </c>
      <c r="C35" s="135">
        <v>315</v>
      </c>
      <c r="D35" s="135">
        <v>320</v>
      </c>
      <c r="F35" s="421">
        <v>55</v>
      </c>
      <c r="G35" s="25">
        <f>H35+I35</f>
        <v>1014</v>
      </c>
      <c r="H35" s="135">
        <v>538</v>
      </c>
      <c r="I35" s="135">
        <v>476</v>
      </c>
    </row>
    <row r="36" spans="1:9" ht="20.100000000000001" customHeight="1">
      <c r="A36" s="421">
        <v>26</v>
      </c>
      <c r="B36" s="25">
        <f>C36+D36</f>
        <v>682</v>
      </c>
      <c r="C36" s="135">
        <v>345</v>
      </c>
      <c r="D36" s="135">
        <v>337</v>
      </c>
      <c r="F36" s="421">
        <v>56</v>
      </c>
      <c r="G36" s="25">
        <f>H36+I36</f>
        <v>967</v>
      </c>
      <c r="H36" s="135">
        <v>478</v>
      </c>
      <c r="I36" s="135">
        <v>489</v>
      </c>
    </row>
    <row r="37" spans="1:9" ht="20.100000000000001" customHeight="1">
      <c r="A37" s="421">
        <v>27</v>
      </c>
      <c r="B37" s="25">
        <f>C37+D37</f>
        <v>668</v>
      </c>
      <c r="C37" s="135">
        <v>324</v>
      </c>
      <c r="D37" s="135">
        <v>344</v>
      </c>
      <c r="F37" s="421">
        <v>57</v>
      </c>
      <c r="G37" s="25">
        <f>H37+I37</f>
        <v>925</v>
      </c>
      <c r="H37" s="135">
        <v>460</v>
      </c>
      <c r="I37" s="135">
        <v>465</v>
      </c>
    </row>
    <row r="38" spans="1:9" ht="20.100000000000001" customHeight="1">
      <c r="A38" s="421">
        <v>28</v>
      </c>
      <c r="B38" s="25">
        <f>C38+D38</f>
        <v>695</v>
      </c>
      <c r="C38" s="135">
        <v>366</v>
      </c>
      <c r="D38" s="135">
        <v>329</v>
      </c>
      <c r="F38" s="421">
        <v>58</v>
      </c>
      <c r="G38" s="25">
        <f>H38+I38</f>
        <v>903</v>
      </c>
      <c r="H38" s="135">
        <v>482</v>
      </c>
      <c r="I38" s="135">
        <v>421</v>
      </c>
    </row>
    <row r="39" spans="1:9" ht="20.100000000000001" customHeight="1" thickBot="1">
      <c r="A39" s="432">
        <v>29</v>
      </c>
      <c r="B39" s="101">
        <f>C39+D39</f>
        <v>658</v>
      </c>
      <c r="C39" s="139">
        <v>342</v>
      </c>
      <c r="D39" s="139">
        <v>316</v>
      </c>
      <c r="E39" s="20"/>
      <c r="F39" s="432">
        <v>59</v>
      </c>
      <c r="G39" s="101">
        <f>H39+I39</f>
        <v>812</v>
      </c>
      <c r="H39" s="139">
        <v>417</v>
      </c>
      <c r="I39" s="139">
        <v>395</v>
      </c>
    </row>
    <row r="40" spans="1:9" ht="20.100000000000001" customHeight="1">
      <c r="A40" s="421"/>
      <c r="B40" s="20"/>
      <c r="C40" s="20"/>
      <c r="D40" s="20"/>
      <c r="E40" s="20"/>
      <c r="F40" s="421"/>
      <c r="G40" s="20"/>
      <c r="H40" s="20"/>
      <c r="I40" s="20"/>
    </row>
    <row r="41" spans="1:9" ht="20.100000000000001" customHeight="1">
      <c r="A41" s="408" t="s">
        <v>373</v>
      </c>
      <c r="B41" s="420"/>
      <c r="C41" s="420"/>
      <c r="D41" s="420"/>
      <c r="E41" s="420"/>
      <c r="F41" s="420"/>
      <c r="G41" s="420"/>
      <c r="H41" s="420"/>
      <c r="I41" s="420"/>
    </row>
    <row r="42" spans="1:9" ht="15" customHeight="1" thickBot="1">
      <c r="A42" s="421"/>
      <c r="B42" s="20"/>
      <c r="C42" s="20"/>
      <c r="D42" s="20"/>
      <c r="F42" s="433"/>
      <c r="G42" s="434"/>
      <c r="H42" s="20"/>
      <c r="I42" s="20"/>
    </row>
    <row r="43" spans="1:9" s="422" customFormat="1" ht="20.100000000000001" customHeight="1">
      <c r="A43" s="423" t="s">
        <v>372</v>
      </c>
      <c r="B43" s="424" t="s">
        <v>287</v>
      </c>
      <c r="C43" s="425" t="s">
        <v>2</v>
      </c>
      <c r="D43" s="423" t="s">
        <v>3</v>
      </c>
      <c r="E43" s="421"/>
      <c r="F43" s="423" t="s">
        <v>372</v>
      </c>
      <c r="G43" s="424" t="s">
        <v>287</v>
      </c>
      <c r="H43" s="425" t="s">
        <v>2</v>
      </c>
      <c r="I43" s="423" t="s">
        <v>3</v>
      </c>
    </row>
    <row r="44" spans="1:9" s="428" customFormat="1" ht="20.100000000000001" customHeight="1">
      <c r="A44" s="427" t="s">
        <v>111</v>
      </c>
      <c r="B44" s="25">
        <f>SUM(B45:B49)</f>
        <v>4215</v>
      </c>
      <c r="C44" s="138">
        <f>SUM(C45:C49)</f>
        <v>2078</v>
      </c>
      <c r="D44" s="138">
        <f>SUM(D45:D49)</f>
        <v>2137</v>
      </c>
      <c r="F44" s="427" t="s">
        <v>371</v>
      </c>
      <c r="G44" s="25">
        <f>SUM(G45:G49)</f>
        <v>749</v>
      </c>
      <c r="H44" s="24">
        <f>SUM(H45:H49)</f>
        <v>226</v>
      </c>
      <c r="I44" s="24">
        <f>SUM(I45:I49)</f>
        <v>523</v>
      </c>
    </row>
    <row r="45" spans="1:9" ht="20.100000000000001" customHeight="1">
      <c r="A45" s="421">
        <v>60</v>
      </c>
      <c r="B45" s="136">
        <f>C45+D45</f>
        <v>866</v>
      </c>
      <c r="C45" s="135">
        <v>431</v>
      </c>
      <c r="D45" s="135">
        <v>435</v>
      </c>
      <c r="F45" s="421">
        <v>90</v>
      </c>
      <c r="G45" s="25">
        <f>H45+I45</f>
        <v>224</v>
      </c>
      <c r="H45" s="135">
        <v>82</v>
      </c>
      <c r="I45" s="135">
        <v>142</v>
      </c>
    </row>
    <row r="46" spans="1:9" ht="20.100000000000001" customHeight="1">
      <c r="A46" s="421">
        <v>61</v>
      </c>
      <c r="B46" s="136">
        <f>C46+D46</f>
        <v>872</v>
      </c>
      <c r="C46" s="135">
        <v>435</v>
      </c>
      <c r="D46" s="135">
        <v>437</v>
      </c>
      <c r="F46" s="421">
        <v>91</v>
      </c>
      <c r="G46" s="25">
        <f>H46+I46</f>
        <v>162</v>
      </c>
      <c r="H46" s="135">
        <v>52</v>
      </c>
      <c r="I46" s="135">
        <v>110</v>
      </c>
    </row>
    <row r="47" spans="1:9" ht="20.100000000000001" customHeight="1">
      <c r="A47" s="421">
        <v>62</v>
      </c>
      <c r="B47" s="136">
        <f>C47+D47</f>
        <v>788</v>
      </c>
      <c r="C47" s="135">
        <v>401</v>
      </c>
      <c r="D47" s="135">
        <v>387</v>
      </c>
      <c r="F47" s="421">
        <v>92</v>
      </c>
      <c r="G47" s="25">
        <f>H47+I47</f>
        <v>167</v>
      </c>
      <c r="H47" s="135">
        <v>47</v>
      </c>
      <c r="I47" s="135">
        <v>120</v>
      </c>
    </row>
    <row r="48" spans="1:9" ht="20.100000000000001" customHeight="1">
      <c r="A48" s="421">
        <v>63</v>
      </c>
      <c r="B48" s="136">
        <f>C48+D48</f>
        <v>794</v>
      </c>
      <c r="C48" s="135">
        <v>381</v>
      </c>
      <c r="D48" s="135">
        <v>413</v>
      </c>
      <c r="F48" s="421">
        <v>93</v>
      </c>
      <c r="G48" s="25">
        <f>H48+I48</f>
        <v>107</v>
      </c>
      <c r="H48" s="135">
        <v>21</v>
      </c>
      <c r="I48" s="135">
        <v>86</v>
      </c>
    </row>
    <row r="49" spans="1:10" ht="20.100000000000001" customHeight="1">
      <c r="A49" s="421">
        <v>64</v>
      </c>
      <c r="B49" s="136">
        <f>C49+D49</f>
        <v>895</v>
      </c>
      <c r="C49" s="135">
        <v>430</v>
      </c>
      <c r="D49" s="135">
        <v>465</v>
      </c>
      <c r="F49" s="421">
        <v>94</v>
      </c>
      <c r="G49" s="25">
        <f>H49+I49</f>
        <v>89</v>
      </c>
      <c r="H49" s="135">
        <v>24</v>
      </c>
      <c r="I49" s="135">
        <v>65</v>
      </c>
    </row>
    <row r="50" spans="1:10" s="428" customFormat="1" ht="20.100000000000001" customHeight="1">
      <c r="A50" s="427" t="s">
        <v>110</v>
      </c>
      <c r="B50" s="25">
        <f>SUM(B51:B55)</f>
        <v>4892</v>
      </c>
      <c r="C50" s="138">
        <f>SUM(C51:C55)</f>
        <v>2402</v>
      </c>
      <c r="D50" s="138">
        <f>SUM(D51:D55)</f>
        <v>2490</v>
      </c>
      <c r="F50" s="427" t="s">
        <v>370</v>
      </c>
      <c r="G50" s="25">
        <f>SUM(G51:G55)</f>
        <v>203</v>
      </c>
      <c r="H50" s="138">
        <f>SUM(H51:H55)</f>
        <v>25</v>
      </c>
      <c r="I50" s="138">
        <f>SUM(I51:I55)</f>
        <v>178</v>
      </c>
    </row>
    <row r="51" spans="1:10" ht="20.100000000000001" customHeight="1">
      <c r="A51" s="421">
        <v>65</v>
      </c>
      <c r="B51" s="136">
        <f>C51+D51</f>
        <v>924</v>
      </c>
      <c r="C51" s="135">
        <v>446</v>
      </c>
      <c r="D51" s="135">
        <v>478</v>
      </c>
      <c r="F51" s="421">
        <v>95</v>
      </c>
      <c r="G51" s="25">
        <f>H51+I51</f>
        <v>77</v>
      </c>
      <c r="H51" s="135">
        <v>12</v>
      </c>
      <c r="I51" s="135">
        <v>65</v>
      </c>
    </row>
    <row r="52" spans="1:10" ht="20.100000000000001" customHeight="1">
      <c r="A52" s="421">
        <v>66</v>
      </c>
      <c r="B52" s="136">
        <f>C52+D52</f>
        <v>838</v>
      </c>
      <c r="C52" s="135">
        <v>420</v>
      </c>
      <c r="D52" s="135">
        <v>418</v>
      </c>
      <c r="F52" s="421">
        <v>96</v>
      </c>
      <c r="G52" s="25">
        <f>H52+I52</f>
        <v>52</v>
      </c>
      <c r="H52" s="135">
        <v>6</v>
      </c>
      <c r="I52" s="135">
        <v>46</v>
      </c>
    </row>
    <row r="53" spans="1:10" ht="20.100000000000001" customHeight="1">
      <c r="A53" s="421">
        <v>67</v>
      </c>
      <c r="B53" s="136">
        <f>C53+D53</f>
        <v>968</v>
      </c>
      <c r="C53" s="135">
        <v>458</v>
      </c>
      <c r="D53" s="135">
        <v>510</v>
      </c>
      <c r="F53" s="421">
        <v>97</v>
      </c>
      <c r="G53" s="25">
        <f>H53+I53</f>
        <v>41</v>
      </c>
      <c r="H53" s="135">
        <v>5</v>
      </c>
      <c r="I53" s="135">
        <v>36</v>
      </c>
    </row>
    <row r="54" spans="1:10" ht="20.100000000000001" customHeight="1">
      <c r="A54" s="421">
        <v>68</v>
      </c>
      <c r="B54" s="136">
        <f>C54+D54</f>
        <v>1028</v>
      </c>
      <c r="C54" s="135">
        <v>509</v>
      </c>
      <c r="D54" s="135">
        <v>519</v>
      </c>
      <c r="F54" s="421">
        <v>98</v>
      </c>
      <c r="G54" s="25">
        <f>SUM(H54:I54)</f>
        <v>20</v>
      </c>
      <c r="H54" s="135">
        <v>1</v>
      </c>
      <c r="I54" s="135">
        <v>19</v>
      </c>
    </row>
    <row r="55" spans="1:10" ht="20.100000000000001" customHeight="1">
      <c r="A55" s="421">
        <v>69</v>
      </c>
      <c r="B55" s="136">
        <f>C55+D55</f>
        <v>1134</v>
      </c>
      <c r="C55" s="135">
        <v>569</v>
      </c>
      <c r="D55" s="135">
        <v>565</v>
      </c>
      <c r="F55" s="421">
        <v>99</v>
      </c>
      <c r="G55" s="25">
        <f>SUM(H55:I55)</f>
        <v>13</v>
      </c>
      <c r="H55" s="135">
        <v>1</v>
      </c>
      <c r="I55" s="135">
        <v>12</v>
      </c>
    </row>
    <row r="56" spans="1:10" s="428" customFormat="1" ht="20.100000000000001" customHeight="1">
      <c r="A56" s="427" t="s">
        <v>369</v>
      </c>
      <c r="B56" s="25">
        <f>SUM(B57:B61)</f>
        <v>5775</v>
      </c>
      <c r="C56" s="138">
        <f>SUM(C57:C61)</f>
        <v>2674</v>
      </c>
      <c r="D56" s="138">
        <f>SUM(D57:D61)</f>
        <v>3101</v>
      </c>
      <c r="F56" s="435" t="s">
        <v>368</v>
      </c>
      <c r="G56" s="118">
        <f>SUM(H56:I56)</f>
        <v>43</v>
      </c>
      <c r="H56" s="447">
        <v>5</v>
      </c>
      <c r="I56" s="448">
        <v>38</v>
      </c>
    </row>
    <row r="57" spans="1:10" ht="20.100000000000001" customHeight="1" thickBot="1">
      <c r="A57" s="421">
        <v>70</v>
      </c>
      <c r="B57" s="136">
        <f>C57+D57</f>
        <v>1165</v>
      </c>
      <c r="C57" s="135">
        <v>526</v>
      </c>
      <c r="D57" s="135">
        <v>639</v>
      </c>
      <c r="F57" s="432" t="s">
        <v>367</v>
      </c>
      <c r="G57" s="101">
        <f>H57+I57</f>
        <v>425</v>
      </c>
      <c r="H57" s="139">
        <v>286</v>
      </c>
      <c r="I57" s="139">
        <v>139</v>
      </c>
    </row>
    <row r="58" spans="1:10" ht="20.100000000000001" customHeight="1" thickBot="1">
      <c r="A58" s="421">
        <v>71</v>
      </c>
      <c r="B58" s="136">
        <f>C58+D58</f>
        <v>1253</v>
      </c>
      <c r="C58" s="135">
        <v>609</v>
      </c>
      <c r="D58" s="135">
        <v>644</v>
      </c>
    </row>
    <row r="59" spans="1:10" ht="20.100000000000001" customHeight="1">
      <c r="A59" s="421">
        <v>72</v>
      </c>
      <c r="B59" s="136">
        <f>C59+D59</f>
        <v>1264</v>
      </c>
      <c r="C59" s="135">
        <v>598</v>
      </c>
      <c r="D59" s="135">
        <v>666</v>
      </c>
      <c r="F59" s="496" t="s">
        <v>366</v>
      </c>
      <c r="G59" s="436" t="s">
        <v>287</v>
      </c>
      <c r="H59" s="437" t="s">
        <v>2</v>
      </c>
      <c r="I59" s="438" t="s">
        <v>3</v>
      </c>
    </row>
    <row r="60" spans="1:10" ht="20.100000000000001" customHeight="1">
      <c r="A60" s="421">
        <v>73</v>
      </c>
      <c r="B60" s="136">
        <f>C60+D60</f>
        <v>1305</v>
      </c>
      <c r="C60" s="135">
        <v>603</v>
      </c>
      <c r="D60" s="135">
        <v>702</v>
      </c>
      <c r="F60" s="497"/>
      <c r="G60" s="439" t="s">
        <v>365</v>
      </c>
      <c r="H60" s="440" t="s">
        <v>365</v>
      </c>
      <c r="I60" s="441" t="s">
        <v>365</v>
      </c>
      <c r="J60" s="20"/>
    </row>
    <row r="61" spans="1:10" ht="20.100000000000001" customHeight="1">
      <c r="A61" s="421">
        <v>74</v>
      </c>
      <c r="B61" s="136">
        <f>C61+D61</f>
        <v>788</v>
      </c>
      <c r="C61" s="135">
        <v>338</v>
      </c>
      <c r="D61" s="135">
        <v>450</v>
      </c>
      <c r="F61" s="427" t="s">
        <v>364</v>
      </c>
      <c r="G61" s="22">
        <f>SUM(B4,B10,B16,B22,B28,B34,G4,G10,G16,G22,G28,G34,B44,B50,B56,B62,B68,B74,G44,G50,G56,G57)</f>
        <v>74748</v>
      </c>
      <c r="H61" s="24">
        <f>SUM(C4,C10,C16,C22,C28,C34,H4,H10,H16,H22,H28,H34,C44,C50,C56,C62,C68,C74,H44,H50,H56,H57)</f>
        <v>36950</v>
      </c>
      <c r="I61" s="24">
        <f>SUM(D4,D10,D16,D22,D28,D34,I4,I10,I16,I22,I28,I34,D44,D50,D56,D62,D68,D74,I44,I50,I56,I57)</f>
        <v>37798</v>
      </c>
    </row>
    <row r="62" spans="1:10" ht="20.100000000000001" customHeight="1">
      <c r="A62" s="427" t="s">
        <v>363</v>
      </c>
      <c r="B62" s="25">
        <f>SUM(B63:B67)</f>
        <v>4910</v>
      </c>
      <c r="C62" s="138">
        <f>SUM(C63:C67)</f>
        <v>2276</v>
      </c>
      <c r="D62" s="138">
        <f>SUM(D63:D67)</f>
        <v>2634</v>
      </c>
      <c r="F62" s="421" t="s">
        <v>362</v>
      </c>
      <c r="G62" s="14">
        <f>SUM(B4,B10,B16)</f>
        <v>8611</v>
      </c>
      <c r="H62" s="20">
        <f>SUM(C4,C10,C16)</f>
        <v>4433</v>
      </c>
      <c r="I62" s="20">
        <f>SUM(D4,D10,D16)</f>
        <v>4178</v>
      </c>
    </row>
    <row r="63" spans="1:10" ht="20.100000000000001" customHeight="1">
      <c r="A63" s="421">
        <v>75</v>
      </c>
      <c r="B63" s="136">
        <f>C63+D63</f>
        <v>867</v>
      </c>
      <c r="C63" s="135">
        <v>397</v>
      </c>
      <c r="D63" s="135">
        <v>470</v>
      </c>
      <c r="F63" s="421"/>
      <c r="G63" s="117">
        <f>G62/G61</f>
        <v>0.11520040669984481</v>
      </c>
      <c r="H63" s="115">
        <f>H62/H61</f>
        <v>0.11997293640054127</v>
      </c>
      <c r="I63" s="115">
        <f>I62/I61</f>
        <v>0.11053494893909731</v>
      </c>
    </row>
    <row r="64" spans="1:10" ht="20.100000000000001" customHeight="1">
      <c r="A64" s="421">
        <v>76</v>
      </c>
      <c r="B64" s="136">
        <f>C64+D64</f>
        <v>1062</v>
      </c>
      <c r="C64" s="135">
        <v>488</v>
      </c>
      <c r="D64" s="135">
        <v>574</v>
      </c>
      <c r="F64" s="421" t="s">
        <v>202</v>
      </c>
      <c r="G64" s="14">
        <f>SUM(B22,B28,B34,G4,G10,G16,G22,G28,G34,B44)</f>
        <v>43586</v>
      </c>
      <c r="H64" s="20">
        <f>SUM(C22,C28,C34,H4,H10,H16,H22,H28,H34,C44)</f>
        <v>22221</v>
      </c>
      <c r="I64" s="20">
        <f>SUM(D22,D28,D34,I4,I10,I16,I22,I28,I34,D44)</f>
        <v>21365</v>
      </c>
    </row>
    <row r="65" spans="1:10" ht="20.100000000000001" customHeight="1">
      <c r="A65" s="421">
        <v>77</v>
      </c>
      <c r="B65" s="136">
        <f>C65+D65</f>
        <v>1028</v>
      </c>
      <c r="C65" s="135">
        <v>492</v>
      </c>
      <c r="D65" s="135">
        <v>536</v>
      </c>
      <c r="F65" s="421"/>
      <c r="G65" s="117">
        <f>G64/G61</f>
        <v>0.58310590249906347</v>
      </c>
      <c r="H65" s="115">
        <f>H64/H61</f>
        <v>0.60138024357239517</v>
      </c>
      <c r="I65" s="115">
        <f>I64/I61</f>
        <v>0.56524154717180808</v>
      </c>
    </row>
    <row r="66" spans="1:10" ht="20.100000000000001" customHeight="1">
      <c r="A66" s="421">
        <v>78</v>
      </c>
      <c r="B66" s="136">
        <f>C66+D66</f>
        <v>1023</v>
      </c>
      <c r="C66" s="135">
        <v>473</v>
      </c>
      <c r="D66" s="135">
        <v>550</v>
      </c>
      <c r="F66" s="421" t="s">
        <v>302</v>
      </c>
      <c r="G66" s="14">
        <f>SUM(B50,B56,B62,B68,B74,G44,G50,G56)</f>
        <v>22126</v>
      </c>
      <c r="H66" s="20">
        <f>SUM(C50,C56,C62,C68,C74,H44,H50,H56)</f>
        <v>10010</v>
      </c>
      <c r="I66" s="20">
        <f>SUM(D50,D56,D62,D68,D74,I44,I50,I56)</f>
        <v>12116</v>
      </c>
    </row>
    <row r="67" spans="1:10" ht="20.100000000000001" customHeight="1">
      <c r="A67" s="421">
        <v>79</v>
      </c>
      <c r="B67" s="136">
        <f>C67+D67</f>
        <v>930</v>
      </c>
      <c r="C67" s="135">
        <v>426</v>
      </c>
      <c r="D67" s="135">
        <v>504</v>
      </c>
      <c r="F67" s="421"/>
      <c r="G67" s="117">
        <f>G66/G61</f>
        <v>0.29600791994434633</v>
      </c>
      <c r="H67" s="115">
        <f>H66/H61</f>
        <v>0.27090663058186737</v>
      </c>
      <c r="I67" s="115">
        <f>I66/I61</f>
        <v>0.32054606063812902</v>
      </c>
    </row>
    <row r="68" spans="1:10" ht="20.100000000000001" customHeight="1">
      <c r="A68" s="427" t="s">
        <v>361</v>
      </c>
      <c r="B68" s="25">
        <f>SUM(B69:B73)</f>
        <v>3594</v>
      </c>
      <c r="C68" s="138">
        <f>SUM(C69:C73)</f>
        <v>1616</v>
      </c>
      <c r="D68" s="138">
        <f>SUM(D69:D73)</f>
        <v>1978</v>
      </c>
      <c r="F68" s="421" t="s">
        <v>360</v>
      </c>
      <c r="G68" s="14">
        <f>SUM(B50,B56)</f>
        <v>10667</v>
      </c>
      <c r="H68" s="20">
        <f>SUM(C50,C56)</f>
        <v>5076</v>
      </c>
      <c r="I68" s="20">
        <f>SUM(D50,D56)</f>
        <v>5591</v>
      </c>
    </row>
    <row r="69" spans="1:10" ht="20.100000000000001" customHeight="1">
      <c r="A69" s="421">
        <v>80</v>
      </c>
      <c r="B69" s="136">
        <f>C69+D69</f>
        <v>874</v>
      </c>
      <c r="C69" s="135">
        <v>376</v>
      </c>
      <c r="D69" s="135">
        <v>498</v>
      </c>
      <c r="F69" s="442"/>
      <c r="G69" s="117">
        <f>G68/G61</f>
        <v>0.14270615936212341</v>
      </c>
      <c r="H69" s="115">
        <f>H68/H61</f>
        <v>0.13737483085250338</v>
      </c>
      <c r="I69" s="115">
        <f>I68/I61</f>
        <v>0.14791787925287053</v>
      </c>
    </row>
    <row r="70" spans="1:10" ht="20.100000000000001" customHeight="1">
      <c r="A70" s="421">
        <v>81</v>
      </c>
      <c r="B70" s="136">
        <f>C70+D70</f>
        <v>717</v>
      </c>
      <c r="C70" s="135">
        <v>334</v>
      </c>
      <c r="D70" s="135">
        <v>383</v>
      </c>
      <c r="E70" s="443"/>
      <c r="F70" s="421" t="s">
        <v>359</v>
      </c>
      <c r="G70" s="14">
        <f>SUM(B62,B68,B74,G44,G50,G56)</f>
        <v>11459</v>
      </c>
      <c r="H70" s="20">
        <f>SUM(C62,C68,C74,H44,H50,H56)</f>
        <v>4934</v>
      </c>
      <c r="I70" s="20">
        <f>SUM(D62,D68,D74,I44,I50,I56)</f>
        <v>6525</v>
      </c>
    </row>
    <row r="71" spans="1:10" ht="20.100000000000001" customHeight="1">
      <c r="A71" s="421">
        <v>82</v>
      </c>
      <c r="B71" s="136">
        <f>C71+D71</f>
        <v>717</v>
      </c>
      <c r="C71" s="135">
        <v>319</v>
      </c>
      <c r="D71" s="135">
        <v>398</v>
      </c>
      <c r="E71" s="443"/>
      <c r="F71" s="442"/>
      <c r="G71" s="117">
        <f>G70/G61</f>
        <v>0.15330176058222295</v>
      </c>
      <c r="H71" s="116">
        <f>H70/H61</f>
        <v>0.13353179972936399</v>
      </c>
      <c r="I71" s="115">
        <f>I70/I61</f>
        <v>0.17262818138525848</v>
      </c>
    </row>
    <row r="72" spans="1:10" ht="20.100000000000001" customHeight="1">
      <c r="A72" s="421">
        <v>83</v>
      </c>
      <c r="B72" s="136">
        <f>C72+D72</f>
        <v>688</v>
      </c>
      <c r="C72" s="135">
        <v>324</v>
      </c>
      <c r="D72" s="135">
        <v>364</v>
      </c>
      <c r="F72" s="444" t="s">
        <v>358</v>
      </c>
      <c r="G72" s="114">
        <v>48.259900000000002</v>
      </c>
      <c r="H72" s="113">
        <v>47.033740000000002</v>
      </c>
      <c r="I72" s="113">
        <v>49.453659999999999</v>
      </c>
    </row>
    <row r="73" spans="1:10" ht="20.100000000000001" customHeight="1" thickBot="1">
      <c r="A73" s="421">
        <v>84</v>
      </c>
      <c r="B73" s="136">
        <f>C73+D73</f>
        <v>598</v>
      </c>
      <c r="C73" s="135">
        <v>263</v>
      </c>
      <c r="D73" s="135">
        <v>335</v>
      </c>
      <c r="F73" s="432" t="s">
        <v>357</v>
      </c>
      <c r="G73" s="112">
        <v>49.37753</v>
      </c>
      <c r="H73" s="111">
        <v>48.249630000000003</v>
      </c>
      <c r="I73" s="111">
        <v>50.688789999999997</v>
      </c>
    </row>
    <row r="74" spans="1:10" ht="20.100000000000001" customHeight="1">
      <c r="A74" s="427" t="s">
        <v>356</v>
      </c>
      <c r="B74" s="25">
        <f>SUM(B75:B79)</f>
        <v>1960</v>
      </c>
      <c r="C74" s="138">
        <f>SUM(C75:C79)</f>
        <v>786</v>
      </c>
      <c r="D74" s="138">
        <f>SUM(D75:D79)</f>
        <v>1174</v>
      </c>
      <c r="F74" s="431"/>
      <c r="G74" s="431"/>
    </row>
    <row r="75" spans="1:10" ht="20.100000000000001" customHeight="1">
      <c r="A75" s="421">
        <v>85</v>
      </c>
      <c r="B75" s="136">
        <f>C75+D75</f>
        <v>538</v>
      </c>
      <c r="C75" s="135">
        <v>217</v>
      </c>
      <c r="D75" s="135">
        <v>321</v>
      </c>
      <c r="F75" s="498"/>
      <c r="G75" s="498"/>
      <c r="H75" s="498"/>
      <c r="I75" s="498"/>
    </row>
    <row r="76" spans="1:10" ht="20.100000000000001" customHeight="1">
      <c r="A76" s="421">
        <v>86</v>
      </c>
      <c r="B76" s="136">
        <f>C76+D76</f>
        <v>426</v>
      </c>
      <c r="C76" s="135">
        <v>181</v>
      </c>
      <c r="D76" s="135">
        <v>245</v>
      </c>
      <c r="E76" s="443"/>
      <c r="F76" s="498"/>
      <c r="G76" s="498"/>
      <c r="H76" s="498"/>
      <c r="I76" s="498"/>
      <c r="J76" s="445"/>
    </row>
    <row r="77" spans="1:10" ht="20.100000000000001" customHeight="1">
      <c r="A77" s="421">
        <v>87</v>
      </c>
      <c r="B77" s="136">
        <f>C77+D77</f>
        <v>400</v>
      </c>
      <c r="C77" s="135">
        <v>153</v>
      </c>
      <c r="D77" s="135">
        <v>247</v>
      </c>
      <c r="E77" s="443"/>
    </row>
    <row r="78" spans="1:10" ht="20.100000000000001" customHeight="1">
      <c r="A78" s="421">
        <v>88</v>
      </c>
      <c r="B78" s="136">
        <f>C78+D78</f>
        <v>346</v>
      </c>
      <c r="C78" s="135">
        <v>148</v>
      </c>
      <c r="D78" s="135">
        <v>198</v>
      </c>
    </row>
    <row r="79" spans="1:10" ht="20.100000000000001" customHeight="1" thickBot="1">
      <c r="A79" s="432">
        <v>89</v>
      </c>
      <c r="B79" s="137">
        <f>C79+D79</f>
        <v>250</v>
      </c>
      <c r="C79" s="139">
        <v>87</v>
      </c>
      <c r="D79" s="139">
        <v>163</v>
      </c>
    </row>
    <row r="80" spans="1:10" ht="20.100000000000001" customHeight="1">
      <c r="D80" s="445"/>
      <c r="E80" s="445"/>
      <c r="F80" s="445"/>
      <c r="G80" s="445"/>
      <c r="H80" s="445"/>
      <c r="I80" s="23" t="s">
        <v>472</v>
      </c>
    </row>
  </sheetData>
  <mergeCells count="2">
    <mergeCell ref="F59:F60"/>
    <mergeCell ref="F75:I76"/>
  </mergeCells>
  <phoneticPr fontId="3"/>
  <pageMargins left="0.78740157480314965" right="0.78740157480314965" top="0.78740157480314965" bottom="0.78740157480314965" header="0.51181102362204722" footer="0.31496062992125984"/>
  <pageSetup paperSize="9" scale="98" firstPageNumber="37" orientation="portrait" useFirstPageNumber="1" r:id="rId1"/>
  <headerFooter alignWithMargins="0"/>
  <rowBreaks count="1" manualBreakCount="1"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8"/>
  <sheetViews>
    <sheetView view="pageBreakPreview" zoomScaleNormal="100" zoomScaleSheetLayoutView="100" workbookViewId="0">
      <selection activeCell="A26" sqref="A26:XFD26"/>
    </sheetView>
  </sheetViews>
  <sheetFormatPr defaultColWidth="9" defaultRowHeight="15" customHeight="1" outlineLevelRow="1"/>
  <cols>
    <col min="1" max="1" width="12.6640625" style="13" customWidth="1"/>
    <col min="2" max="9" width="10.109375" style="13" customWidth="1"/>
    <col min="10" max="10" width="5" style="13" customWidth="1"/>
    <col min="11" max="11" width="9" style="13"/>
    <col min="12" max="12" width="20.77734375" style="13" customWidth="1"/>
    <col min="13" max="13" width="14.109375" style="13" customWidth="1"/>
    <col min="14" max="16384" width="9" style="13"/>
  </cols>
  <sheetData>
    <row r="1" spans="1:14" ht="20.100000000000001" customHeight="1">
      <c r="A1" s="255" t="s">
        <v>424</v>
      </c>
      <c r="B1" s="256"/>
      <c r="C1" s="256"/>
      <c r="D1" s="256"/>
      <c r="E1" s="256"/>
    </row>
    <row r="2" spans="1:14" ht="15" customHeight="1" thickBot="1">
      <c r="A2" s="5"/>
      <c r="B2" s="5"/>
      <c r="C2" s="5"/>
      <c r="D2" s="5"/>
      <c r="E2" s="5"/>
      <c r="G2" s="55"/>
      <c r="I2" s="55" t="s">
        <v>423</v>
      </c>
    </row>
    <row r="3" spans="1:14" ht="18" customHeight="1">
      <c r="A3" s="483"/>
      <c r="B3" s="260" t="s">
        <v>453</v>
      </c>
      <c r="C3" s="261"/>
      <c r="D3" s="260"/>
      <c r="E3" s="261"/>
      <c r="F3" s="449" t="s">
        <v>454</v>
      </c>
      <c r="G3" s="449"/>
      <c r="H3" s="449"/>
      <c r="I3" s="449"/>
    </row>
    <row r="4" spans="1:14" ht="12" customHeight="1">
      <c r="A4" s="481"/>
      <c r="B4" s="501" t="s">
        <v>69</v>
      </c>
      <c r="C4" s="284"/>
      <c r="D4" s="501" t="s">
        <v>68</v>
      </c>
      <c r="E4" s="284"/>
      <c r="F4" s="501" t="s">
        <v>69</v>
      </c>
      <c r="G4" s="78"/>
      <c r="H4" s="499" t="s">
        <v>68</v>
      </c>
      <c r="I4" s="78"/>
    </row>
    <row r="5" spans="1:14" ht="15" customHeight="1">
      <c r="A5" s="481"/>
      <c r="B5" s="501"/>
      <c r="C5" s="347" t="s">
        <v>485</v>
      </c>
      <c r="D5" s="501"/>
      <c r="E5" s="347" t="s">
        <v>485</v>
      </c>
      <c r="F5" s="501"/>
      <c r="G5" s="347" t="s">
        <v>485</v>
      </c>
      <c r="H5" s="478"/>
      <c r="I5" s="347" t="s">
        <v>485</v>
      </c>
    </row>
    <row r="6" spans="1:14" ht="15" customHeight="1">
      <c r="A6" s="482"/>
      <c r="B6" s="502"/>
      <c r="C6" s="275" t="s">
        <v>486</v>
      </c>
      <c r="D6" s="502"/>
      <c r="E6" s="275" t="s">
        <v>486</v>
      </c>
      <c r="F6" s="502"/>
      <c r="G6" s="275" t="s">
        <v>486</v>
      </c>
      <c r="H6" s="500"/>
      <c r="I6" s="275" t="s">
        <v>486</v>
      </c>
    </row>
    <row r="7" spans="1:14" s="124" customFormat="1" ht="15" customHeight="1">
      <c r="A7" s="125" t="s">
        <v>303</v>
      </c>
      <c r="B7" s="66">
        <v>27858</v>
      </c>
      <c r="C7" s="125">
        <v>26051</v>
      </c>
      <c r="D7" s="66">
        <v>27452</v>
      </c>
      <c r="E7" s="125">
        <v>25725</v>
      </c>
      <c r="F7" s="124">
        <v>39334</v>
      </c>
      <c r="G7" s="124">
        <v>35521</v>
      </c>
      <c r="H7" s="124">
        <v>39328</v>
      </c>
      <c r="I7" s="124">
        <v>35996</v>
      </c>
    </row>
    <row r="8" spans="1:14" ht="15" customHeight="1">
      <c r="A8" s="83" t="s">
        <v>422</v>
      </c>
      <c r="B8" s="121">
        <v>11922</v>
      </c>
      <c r="C8" s="83">
        <v>11169</v>
      </c>
      <c r="D8" s="121">
        <v>12169</v>
      </c>
      <c r="E8" s="83">
        <v>11490</v>
      </c>
      <c r="F8" s="5">
        <v>11922</v>
      </c>
      <c r="G8" s="13">
        <v>11169</v>
      </c>
      <c r="H8" s="5">
        <v>12169</v>
      </c>
      <c r="I8" s="13">
        <v>11490</v>
      </c>
    </row>
    <row r="9" spans="1:14" ht="15" customHeight="1">
      <c r="A9" s="83" t="s">
        <v>489</v>
      </c>
      <c r="B9" s="121">
        <v>14539</v>
      </c>
      <c r="C9" s="83">
        <v>13594</v>
      </c>
      <c r="D9" s="121">
        <v>14287</v>
      </c>
      <c r="E9" s="83">
        <v>13430</v>
      </c>
      <c r="F9" s="5">
        <v>26303</v>
      </c>
      <c r="G9" s="5">
        <v>23333</v>
      </c>
      <c r="H9" s="5">
        <v>26631</v>
      </c>
      <c r="I9" s="5">
        <v>24064</v>
      </c>
    </row>
    <row r="10" spans="1:14" ht="15" customHeight="1">
      <c r="A10" s="83" t="s">
        <v>490</v>
      </c>
      <c r="B10" s="121">
        <v>1397</v>
      </c>
      <c r="C10" s="83">
        <v>1288</v>
      </c>
      <c r="D10" s="121">
        <v>996</v>
      </c>
      <c r="E10" s="83">
        <v>805</v>
      </c>
      <c r="F10" s="5">
        <v>1109</v>
      </c>
      <c r="G10" s="5">
        <v>1019</v>
      </c>
      <c r="H10" s="5">
        <v>528</v>
      </c>
      <c r="I10" s="5">
        <v>442</v>
      </c>
    </row>
    <row r="11" spans="1:14" s="124" customFormat="1" ht="14.1" customHeight="1">
      <c r="A11" s="122" t="s">
        <v>421</v>
      </c>
      <c r="B11" s="68">
        <v>13734</v>
      </c>
      <c r="C11" s="122">
        <v>12800</v>
      </c>
      <c r="D11" s="68">
        <v>13534</v>
      </c>
      <c r="E11" s="122">
        <v>12690</v>
      </c>
      <c r="F11" s="58">
        <v>17740</v>
      </c>
      <c r="G11" s="58">
        <v>15805</v>
      </c>
      <c r="H11" s="58">
        <v>18912</v>
      </c>
      <c r="I11" s="58">
        <v>17083</v>
      </c>
    </row>
    <row r="12" spans="1:14" ht="14.1" customHeight="1">
      <c r="A12" s="450" t="s">
        <v>420</v>
      </c>
      <c r="B12" s="5">
        <f t="shared" ref="B12:C12" si="0">SUM(B13:B22)</f>
        <v>1342</v>
      </c>
      <c r="C12" s="83">
        <f t="shared" si="0"/>
        <v>1302</v>
      </c>
      <c r="D12" s="5">
        <v>1320</v>
      </c>
      <c r="E12" s="83">
        <v>1284</v>
      </c>
      <c r="F12" s="5">
        <f t="shared" ref="F12:G12" si="1">SUM(F13:F22)</f>
        <v>4919</v>
      </c>
      <c r="G12" s="13">
        <f t="shared" si="1"/>
        <v>4359</v>
      </c>
      <c r="H12" s="5">
        <v>5158</v>
      </c>
      <c r="I12" s="13">
        <v>4586</v>
      </c>
    </row>
    <row r="13" spans="1:14" ht="14.1" customHeight="1">
      <c r="A13" s="450" t="s">
        <v>419</v>
      </c>
      <c r="B13" s="121">
        <v>155</v>
      </c>
      <c r="C13" s="83">
        <v>149</v>
      </c>
      <c r="D13" s="121">
        <v>171</v>
      </c>
      <c r="E13" s="83">
        <v>165</v>
      </c>
      <c r="F13" s="5">
        <v>347</v>
      </c>
      <c r="G13" s="13">
        <v>294</v>
      </c>
      <c r="H13" s="5">
        <v>349</v>
      </c>
      <c r="I13" s="13">
        <v>294</v>
      </c>
    </row>
    <row r="14" spans="1:14" ht="14.1" customHeight="1">
      <c r="A14" s="450" t="s">
        <v>418</v>
      </c>
      <c r="B14" s="121">
        <v>332</v>
      </c>
      <c r="C14" s="83">
        <v>312</v>
      </c>
      <c r="D14" s="121">
        <v>330</v>
      </c>
      <c r="E14" s="83">
        <v>314</v>
      </c>
      <c r="F14" s="5">
        <v>966</v>
      </c>
      <c r="G14" s="13">
        <v>896</v>
      </c>
      <c r="H14" s="5">
        <v>1005</v>
      </c>
      <c r="I14" s="13">
        <v>941</v>
      </c>
    </row>
    <row r="15" spans="1:14" ht="14.1" customHeight="1">
      <c r="A15" s="450" t="s">
        <v>417</v>
      </c>
      <c r="B15" s="121">
        <v>166</v>
      </c>
      <c r="C15" s="83">
        <v>163</v>
      </c>
      <c r="D15" s="121">
        <v>154</v>
      </c>
      <c r="E15" s="83">
        <v>153</v>
      </c>
      <c r="F15" s="5">
        <v>1449</v>
      </c>
      <c r="G15" s="13">
        <v>1256</v>
      </c>
      <c r="H15" s="5">
        <v>1451</v>
      </c>
      <c r="I15" s="13">
        <v>1300</v>
      </c>
    </row>
    <row r="16" spans="1:14" ht="14.1" customHeight="1">
      <c r="A16" s="450" t="s">
        <v>416</v>
      </c>
      <c r="B16" s="121">
        <v>204</v>
      </c>
      <c r="C16" s="83">
        <v>201</v>
      </c>
      <c r="D16" s="121">
        <v>201</v>
      </c>
      <c r="E16" s="83">
        <v>200</v>
      </c>
      <c r="F16" s="5">
        <v>269</v>
      </c>
      <c r="G16" s="13">
        <v>228</v>
      </c>
      <c r="H16" s="5">
        <v>286</v>
      </c>
      <c r="I16" s="13">
        <v>239</v>
      </c>
    </row>
    <row r="17" spans="1:9" ht="14.1" customHeight="1">
      <c r="A17" s="450" t="s">
        <v>415</v>
      </c>
      <c r="B17" s="121">
        <v>99</v>
      </c>
      <c r="C17" s="83">
        <v>97</v>
      </c>
      <c r="D17" s="121">
        <v>78</v>
      </c>
      <c r="E17" s="83">
        <v>77</v>
      </c>
      <c r="F17" s="5">
        <v>416</v>
      </c>
      <c r="G17" s="13">
        <v>388</v>
      </c>
      <c r="H17" s="5">
        <v>462</v>
      </c>
      <c r="I17" s="13">
        <v>414</v>
      </c>
    </row>
    <row r="18" spans="1:9" ht="14.1" customHeight="1">
      <c r="A18" s="450" t="s">
        <v>414</v>
      </c>
      <c r="B18" s="121">
        <v>61</v>
      </c>
      <c r="C18" s="83">
        <v>60</v>
      </c>
      <c r="D18" s="121">
        <v>61</v>
      </c>
      <c r="E18" s="83">
        <v>59</v>
      </c>
      <c r="F18" s="5">
        <v>182</v>
      </c>
      <c r="G18" s="13">
        <v>157</v>
      </c>
      <c r="H18" s="5">
        <v>173</v>
      </c>
      <c r="I18" s="13">
        <v>150</v>
      </c>
    </row>
    <row r="19" spans="1:9" ht="14.1" customHeight="1">
      <c r="A19" s="450" t="s">
        <v>413</v>
      </c>
      <c r="B19" s="121">
        <v>108</v>
      </c>
      <c r="C19" s="83">
        <v>108</v>
      </c>
      <c r="D19" s="121">
        <v>101</v>
      </c>
      <c r="E19" s="83">
        <v>100</v>
      </c>
      <c r="F19" s="5">
        <v>771</v>
      </c>
      <c r="G19" s="13">
        <v>677</v>
      </c>
      <c r="H19" s="5">
        <v>847</v>
      </c>
      <c r="I19" s="13">
        <v>743</v>
      </c>
    </row>
    <row r="20" spans="1:9" ht="14.1" customHeight="1">
      <c r="A20" s="450" t="s">
        <v>412</v>
      </c>
      <c r="B20" s="121">
        <v>58</v>
      </c>
      <c r="C20" s="83">
        <v>56</v>
      </c>
      <c r="D20" s="121">
        <v>83</v>
      </c>
      <c r="E20" s="83">
        <v>80</v>
      </c>
      <c r="F20" s="5">
        <v>201</v>
      </c>
      <c r="G20" s="13">
        <v>184</v>
      </c>
      <c r="H20" s="5">
        <v>200</v>
      </c>
      <c r="I20" s="13">
        <v>175</v>
      </c>
    </row>
    <row r="21" spans="1:9" ht="14.1" customHeight="1">
      <c r="A21" s="450" t="s">
        <v>411</v>
      </c>
      <c r="B21" s="121">
        <v>67</v>
      </c>
      <c r="C21" s="83">
        <v>65</v>
      </c>
      <c r="D21" s="121">
        <v>55</v>
      </c>
      <c r="E21" s="83">
        <v>54</v>
      </c>
      <c r="F21" s="5">
        <v>83</v>
      </c>
      <c r="G21" s="13">
        <v>71</v>
      </c>
      <c r="H21" s="5">
        <v>125</v>
      </c>
      <c r="I21" s="13">
        <v>104</v>
      </c>
    </row>
    <row r="22" spans="1:9" ht="14.1" customHeight="1">
      <c r="A22" s="450" t="s">
        <v>410</v>
      </c>
      <c r="B22" s="121">
        <v>92</v>
      </c>
      <c r="C22" s="83">
        <v>91</v>
      </c>
      <c r="D22" s="121">
        <v>86</v>
      </c>
      <c r="E22" s="83">
        <v>82</v>
      </c>
      <c r="F22" s="5">
        <v>235</v>
      </c>
      <c r="G22" s="13">
        <v>208</v>
      </c>
      <c r="H22" s="5">
        <v>260</v>
      </c>
      <c r="I22" s="13">
        <v>226</v>
      </c>
    </row>
    <row r="23" spans="1:9" ht="14.1" customHeight="1">
      <c r="A23" s="83" t="s">
        <v>409</v>
      </c>
      <c r="B23" s="121">
        <v>3970</v>
      </c>
      <c r="C23" s="83">
        <v>3567</v>
      </c>
      <c r="D23" s="121">
        <v>3999</v>
      </c>
      <c r="E23" s="83">
        <v>3622</v>
      </c>
      <c r="F23" s="5">
        <v>4076</v>
      </c>
      <c r="G23" s="13">
        <v>3803</v>
      </c>
      <c r="H23" s="5">
        <v>4089</v>
      </c>
      <c r="I23" s="13">
        <v>3881</v>
      </c>
    </row>
    <row r="24" spans="1:9" ht="14.1" customHeight="1">
      <c r="A24" s="83" t="s">
        <v>408</v>
      </c>
      <c r="B24" s="121">
        <v>2780</v>
      </c>
      <c r="C24" s="83">
        <v>2625</v>
      </c>
      <c r="D24" s="121">
        <v>2539</v>
      </c>
      <c r="E24" s="83">
        <v>2417</v>
      </c>
      <c r="F24" s="5">
        <v>1633</v>
      </c>
      <c r="G24" s="13">
        <v>1568</v>
      </c>
      <c r="H24" s="5">
        <v>1744</v>
      </c>
      <c r="I24" s="13">
        <v>1695</v>
      </c>
    </row>
    <row r="25" spans="1:9" ht="14.1" customHeight="1">
      <c r="A25" s="83" t="s">
        <v>407</v>
      </c>
      <c r="B25" s="121">
        <v>1446</v>
      </c>
      <c r="C25" s="83">
        <v>1317</v>
      </c>
      <c r="D25" s="121">
        <v>1469</v>
      </c>
      <c r="E25" s="83">
        <v>1351</v>
      </c>
      <c r="F25" s="5">
        <v>829</v>
      </c>
      <c r="G25" s="13">
        <v>732</v>
      </c>
      <c r="H25" s="5">
        <v>907</v>
      </c>
      <c r="I25" s="13">
        <v>812</v>
      </c>
    </row>
    <row r="26" spans="1:9" ht="14.1" customHeight="1">
      <c r="A26" s="83" t="s">
        <v>406</v>
      </c>
      <c r="B26" s="121">
        <v>300</v>
      </c>
      <c r="C26" s="83">
        <v>292</v>
      </c>
      <c r="D26" s="121">
        <v>294</v>
      </c>
      <c r="E26" s="83">
        <v>289</v>
      </c>
      <c r="F26" s="5">
        <v>559</v>
      </c>
      <c r="G26" s="13">
        <v>410</v>
      </c>
      <c r="H26" s="5">
        <v>555</v>
      </c>
      <c r="I26" s="13">
        <v>433</v>
      </c>
    </row>
    <row r="27" spans="1:9" ht="14.1" customHeight="1">
      <c r="A27" s="83" t="s">
        <v>405</v>
      </c>
      <c r="B27" s="121">
        <v>736</v>
      </c>
      <c r="C27" s="83">
        <v>651</v>
      </c>
      <c r="D27" s="121">
        <v>782</v>
      </c>
      <c r="E27" s="83">
        <v>670</v>
      </c>
      <c r="F27" s="5">
        <v>878</v>
      </c>
      <c r="G27" s="13">
        <v>719</v>
      </c>
      <c r="H27" s="5">
        <v>897</v>
      </c>
      <c r="I27" s="13">
        <v>751</v>
      </c>
    </row>
    <row r="28" spans="1:9" ht="14.1" customHeight="1">
      <c r="A28" s="83" t="s">
        <v>404</v>
      </c>
      <c r="B28" s="121">
        <v>261</v>
      </c>
      <c r="C28" s="83">
        <v>253</v>
      </c>
      <c r="D28" s="121">
        <v>254</v>
      </c>
      <c r="E28" s="83">
        <v>250</v>
      </c>
      <c r="F28" s="5">
        <v>192</v>
      </c>
      <c r="G28" s="13">
        <v>185</v>
      </c>
      <c r="H28" s="5">
        <v>226</v>
      </c>
      <c r="I28" s="13">
        <v>219</v>
      </c>
    </row>
    <row r="29" spans="1:9" ht="14.1" customHeight="1">
      <c r="A29" s="83" t="s">
        <v>403</v>
      </c>
      <c r="B29" s="121">
        <v>111</v>
      </c>
      <c r="C29" s="83">
        <v>94</v>
      </c>
      <c r="D29" s="121">
        <v>133</v>
      </c>
      <c r="E29" s="83">
        <v>105</v>
      </c>
      <c r="F29" s="5">
        <v>259</v>
      </c>
      <c r="G29" s="13">
        <v>250</v>
      </c>
      <c r="H29" s="5">
        <v>285</v>
      </c>
      <c r="I29" s="13">
        <v>280</v>
      </c>
    </row>
    <row r="30" spans="1:9" ht="14.1" customHeight="1">
      <c r="A30" s="83" t="s">
        <v>402</v>
      </c>
      <c r="B30" s="121">
        <v>126</v>
      </c>
      <c r="C30" s="83">
        <v>122</v>
      </c>
      <c r="D30" s="121">
        <v>111</v>
      </c>
      <c r="E30" s="83">
        <v>110</v>
      </c>
      <c r="F30" s="5">
        <v>166</v>
      </c>
      <c r="G30" s="13">
        <v>100</v>
      </c>
      <c r="H30" s="5">
        <v>139</v>
      </c>
      <c r="I30" s="13">
        <v>80</v>
      </c>
    </row>
    <row r="31" spans="1:9" ht="14.1" customHeight="1">
      <c r="A31" s="83" t="s">
        <v>401</v>
      </c>
      <c r="B31" s="121">
        <v>183</v>
      </c>
      <c r="C31" s="83">
        <v>175</v>
      </c>
      <c r="D31" s="121">
        <v>197</v>
      </c>
      <c r="E31" s="83">
        <v>192</v>
      </c>
      <c r="F31" s="5">
        <v>201</v>
      </c>
      <c r="G31" s="13">
        <v>199</v>
      </c>
      <c r="H31" s="5">
        <v>233</v>
      </c>
      <c r="I31" s="13">
        <v>233</v>
      </c>
    </row>
    <row r="32" spans="1:9" ht="14.1" hidden="1" customHeight="1" outlineLevel="1">
      <c r="A32" s="451" t="s">
        <v>400</v>
      </c>
      <c r="B32" s="18" t="s">
        <v>8</v>
      </c>
      <c r="C32" s="123" t="s">
        <v>8</v>
      </c>
      <c r="D32" s="18"/>
      <c r="E32" s="123"/>
      <c r="F32" s="18"/>
      <c r="G32" s="18"/>
      <c r="H32" s="18"/>
      <c r="I32" s="18"/>
    </row>
    <row r="33" spans="1:9" ht="14.1" customHeight="1" collapsed="1">
      <c r="A33" s="83" t="s">
        <v>399</v>
      </c>
      <c r="B33" s="121">
        <v>197</v>
      </c>
      <c r="C33" s="83">
        <v>190</v>
      </c>
      <c r="D33" s="121">
        <v>263</v>
      </c>
      <c r="E33" s="83">
        <v>260</v>
      </c>
      <c r="F33" s="5">
        <v>681</v>
      </c>
      <c r="G33" s="13">
        <v>539</v>
      </c>
      <c r="H33" s="5">
        <v>694</v>
      </c>
      <c r="I33" s="13">
        <v>558</v>
      </c>
    </row>
    <row r="34" spans="1:9" ht="14.1" customHeight="1">
      <c r="A34" s="83" t="s">
        <v>398</v>
      </c>
      <c r="B34" s="121">
        <v>282</v>
      </c>
      <c r="C34" s="83">
        <v>276</v>
      </c>
      <c r="D34" s="121">
        <v>316</v>
      </c>
      <c r="E34" s="83">
        <v>311</v>
      </c>
      <c r="F34" s="5">
        <v>261</v>
      </c>
      <c r="G34" s="13">
        <v>238</v>
      </c>
      <c r="H34" s="5">
        <v>285</v>
      </c>
      <c r="I34" s="13">
        <v>270</v>
      </c>
    </row>
    <row r="35" spans="1:9" ht="14.1" customHeight="1">
      <c r="A35" s="83" t="s">
        <v>397</v>
      </c>
      <c r="B35" s="121">
        <v>128</v>
      </c>
      <c r="C35" s="83">
        <v>122</v>
      </c>
      <c r="D35" s="121">
        <v>126</v>
      </c>
      <c r="E35" s="83">
        <v>124</v>
      </c>
      <c r="F35" s="5">
        <v>380</v>
      </c>
      <c r="G35" s="13">
        <v>370</v>
      </c>
      <c r="H35" s="5">
        <v>364</v>
      </c>
      <c r="I35" s="13">
        <v>350</v>
      </c>
    </row>
    <row r="36" spans="1:9" ht="14.1" customHeight="1">
      <c r="A36" s="83" t="s">
        <v>396</v>
      </c>
      <c r="B36" s="121">
        <v>135</v>
      </c>
      <c r="C36" s="83">
        <v>124</v>
      </c>
      <c r="D36" s="121">
        <v>125</v>
      </c>
      <c r="E36" s="83">
        <v>123</v>
      </c>
      <c r="F36" s="5">
        <v>181</v>
      </c>
      <c r="G36" s="13">
        <v>178</v>
      </c>
      <c r="H36" s="5">
        <v>173</v>
      </c>
      <c r="I36" s="13">
        <v>172</v>
      </c>
    </row>
    <row r="37" spans="1:9" ht="14.1" customHeight="1">
      <c r="A37" s="83" t="s">
        <v>395</v>
      </c>
      <c r="B37" s="121">
        <v>591</v>
      </c>
      <c r="C37" s="83">
        <v>564</v>
      </c>
      <c r="D37" s="121">
        <v>487</v>
      </c>
      <c r="E37" s="83">
        <v>476</v>
      </c>
      <c r="F37" s="5">
        <v>578</v>
      </c>
      <c r="G37" s="13">
        <v>572</v>
      </c>
      <c r="H37" s="5">
        <v>698</v>
      </c>
      <c r="I37" s="13">
        <v>689</v>
      </c>
    </row>
    <row r="38" spans="1:9" ht="14.1" customHeight="1">
      <c r="A38" s="83" t="s">
        <v>394</v>
      </c>
      <c r="B38" s="121">
        <v>23</v>
      </c>
      <c r="C38" s="83">
        <v>23</v>
      </c>
      <c r="D38" s="121">
        <v>20</v>
      </c>
      <c r="E38" s="83">
        <v>20</v>
      </c>
      <c r="F38" s="5">
        <v>75</v>
      </c>
      <c r="G38" s="13">
        <v>28</v>
      </c>
      <c r="H38" s="5">
        <v>81</v>
      </c>
      <c r="I38" s="13">
        <v>42</v>
      </c>
    </row>
    <row r="39" spans="1:9" ht="14.1" customHeight="1">
      <c r="A39" s="83" t="s">
        <v>393</v>
      </c>
      <c r="B39" s="121">
        <v>107</v>
      </c>
      <c r="C39" s="83">
        <v>105</v>
      </c>
      <c r="D39" s="121">
        <v>103</v>
      </c>
      <c r="E39" s="83">
        <v>101</v>
      </c>
      <c r="F39" s="5">
        <v>129</v>
      </c>
      <c r="G39" s="13">
        <v>111</v>
      </c>
      <c r="H39" s="5">
        <v>148</v>
      </c>
      <c r="I39" s="13">
        <v>127</v>
      </c>
    </row>
    <row r="40" spans="1:9" ht="14.1" customHeight="1">
      <c r="A40" s="83" t="s">
        <v>392</v>
      </c>
      <c r="B40" s="121">
        <v>76</v>
      </c>
      <c r="C40" s="83">
        <v>76</v>
      </c>
      <c r="D40" s="121">
        <v>96</v>
      </c>
      <c r="E40" s="83">
        <v>96</v>
      </c>
      <c r="F40" s="5">
        <v>86</v>
      </c>
      <c r="G40" s="13">
        <v>83</v>
      </c>
      <c r="H40" s="5">
        <v>87</v>
      </c>
      <c r="I40" s="13">
        <v>85</v>
      </c>
    </row>
    <row r="41" spans="1:9" ht="14.1" customHeight="1">
      <c r="A41" s="83" t="s">
        <v>456</v>
      </c>
      <c r="B41" s="121">
        <v>111</v>
      </c>
      <c r="C41" s="83">
        <v>106</v>
      </c>
      <c r="D41" s="121">
        <v>126</v>
      </c>
      <c r="E41" s="83">
        <v>121</v>
      </c>
      <c r="F41" s="5">
        <v>153</v>
      </c>
      <c r="G41" s="13">
        <v>152</v>
      </c>
      <c r="H41" s="5">
        <v>168</v>
      </c>
      <c r="I41" s="13">
        <v>166</v>
      </c>
    </row>
    <row r="42" spans="1:9" ht="14.1" customHeight="1">
      <c r="A42" s="83" t="s">
        <v>391</v>
      </c>
      <c r="B42" s="121">
        <v>124</v>
      </c>
      <c r="C42" s="83">
        <v>123</v>
      </c>
      <c r="D42" s="121">
        <v>87</v>
      </c>
      <c r="E42" s="83">
        <v>87</v>
      </c>
      <c r="F42" s="5">
        <v>214</v>
      </c>
      <c r="G42" s="13">
        <v>142</v>
      </c>
      <c r="H42" s="5">
        <v>235</v>
      </c>
      <c r="I42" s="13">
        <v>166</v>
      </c>
    </row>
    <row r="43" spans="1:9" ht="14.1" hidden="1" customHeight="1" outlineLevel="1">
      <c r="A43" s="451" t="s">
        <v>390</v>
      </c>
      <c r="B43" s="18"/>
      <c r="C43" s="123"/>
      <c r="D43" s="18"/>
      <c r="E43" s="123"/>
      <c r="F43" s="18"/>
      <c r="G43" s="18"/>
      <c r="H43" s="18"/>
      <c r="I43" s="18"/>
    </row>
    <row r="44" spans="1:9" ht="14.1" customHeight="1" collapsed="1">
      <c r="A44" s="83" t="s">
        <v>389</v>
      </c>
      <c r="B44" s="121">
        <v>50</v>
      </c>
      <c r="C44" s="83">
        <v>47</v>
      </c>
      <c r="D44" s="121">
        <v>56</v>
      </c>
      <c r="E44" s="83">
        <v>56</v>
      </c>
      <c r="F44" s="5">
        <v>92</v>
      </c>
      <c r="G44" s="13">
        <v>63</v>
      </c>
      <c r="H44" s="5">
        <v>112</v>
      </c>
      <c r="I44" s="13">
        <v>85</v>
      </c>
    </row>
    <row r="45" spans="1:9" ht="14.1" customHeight="1">
      <c r="A45" s="83" t="s">
        <v>388</v>
      </c>
      <c r="B45" s="121">
        <v>26</v>
      </c>
      <c r="C45" s="83">
        <v>26</v>
      </c>
      <c r="D45" s="121">
        <v>34</v>
      </c>
      <c r="E45" s="83">
        <v>34</v>
      </c>
      <c r="F45" s="5">
        <v>144</v>
      </c>
      <c r="G45" s="13">
        <v>141</v>
      </c>
      <c r="H45" s="5">
        <v>154</v>
      </c>
      <c r="I45" s="13">
        <v>146</v>
      </c>
    </row>
    <row r="46" spans="1:9" ht="14.1" customHeight="1">
      <c r="A46" s="83" t="s">
        <v>380</v>
      </c>
      <c r="B46" s="1">
        <f>B11-B23-B24-B25-B12-B26-B27-B28-B29-B30-B31-B33-B34-B35-B36-B37-B38-B39-B40-B41-B42-B44-B45</f>
        <v>629</v>
      </c>
      <c r="C46" s="83">
        <f>C11-C23-C24-C25-C12-C26-C27-C28-C29-C30-C31-C33-C34-C35-C36-C37-C38-C39-C40-C41-C42-C44-C45</f>
        <v>620</v>
      </c>
      <c r="D46" s="1">
        <v>597</v>
      </c>
      <c r="E46" s="83">
        <v>591</v>
      </c>
      <c r="F46" s="5">
        <f>F11-F23-F24-F25-F12-F26-F27-F28-F29-F30-F31-F33-F34-F35-F36-F37-F38-F39-F40-F41-F42-F44-F45</f>
        <v>1054</v>
      </c>
      <c r="G46" s="5">
        <f>G11-G23-G24-G25-G12-G26-G27-G28-G29-G30-G31-G33-G34-G35-G36-G37-G38-G39-G40-G41-G42-G44-G45</f>
        <v>863</v>
      </c>
      <c r="H46" s="5">
        <v>1480</v>
      </c>
      <c r="I46" s="5">
        <v>1257</v>
      </c>
    </row>
    <row r="47" spans="1:9" s="124" customFormat="1" ht="14.1" customHeight="1">
      <c r="A47" s="122" t="s">
        <v>387</v>
      </c>
      <c r="B47" s="68">
        <v>805</v>
      </c>
      <c r="C47" s="122">
        <v>794</v>
      </c>
      <c r="D47" s="68">
        <v>753</v>
      </c>
      <c r="E47" s="122">
        <v>740</v>
      </c>
      <c r="F47" s="58">
        <v>8275</v>
      </c>
      <c r="G47" s="58">
        <v>7259</v>
      </c>
      <c r="H47" s="58">
        <v>7719</v>
      </c>
      <c r="I47" s="58">
        <v>6981</v>
      </c>
    </row>
    <row r="48" spans="1:9" ht="14.1" customHeight="1">
      <c r="A48" s="83" t="s">
        <v>386</v>
      </c>
      <c r="B48" s="121">
        <v>350</v>
      </c>
      <c r="C48" s="83">
        <v>348</v>
      </c>
      <c r="D48" s="121">
        <v>312</v>
      </c>
      <c r="E48" s="83">
        <v>309</v>
      </c>
      <c r="F48" s="5">
        <v>7298</v>
      </c>
      <c r="G48" s="13">
        <v>6429</v>
      </c>
      <c r="H48" s="5">
        <v>6830</v>
      </c>
      <c r="I48" s="13">
        <v>6200</v>
      </c>
    </row>
    <row r="49" spans="1:17" ht="14.1" customHeight="1">
      <c r="A49" s="83" t="s">
        <v>385</v>
      </c>
      <c r="B49" s="121">
        <v>93</v>
      </c>
      <c r="C49" s="83">
        <v>88</v>
      </c>
      <c r="D49" s="121">
        <v>100</v>
      </c>
      <c r="E49" s="83">
        <v>97</v>
      </c>
      <c r="F49" s="5">
        <v>184</v>
      </c>
      <c r="G49" s="13">
        <v>159</v>
      </c>
      <c r="H49" s="5">
        <v>211</v>
      </c>
      <c r="I49" s="13">
        <v>194</v>
      </c>
    </row>
    <row r="50" spans="1:17" ht="14.1" customHeight="1">
      <c r="A50" s="83" t="s">
        <v>384</v>
      </c>
      <c r="B50" s="121">
        <v>123</v>
      </c>
      <c r="C50" s="83">
        <v>122</v>
      </c>
      <c r="D50" s="121">
        <v>122</v>
      </c>
      <c r="E50" s="83">
        <v>120</v>
      </c>
      <c r="F50" s="5">
        <v>219</v>
      </c>
      <c r="G50" s="13">
        <v>167</v>
      </c>
      <c r="H50" s="5">
        <v>183</v>
      </c>
      <c r="I50" s="13">
        <v>144</v>
      </c>
    </row>
    <row r="51" spans="1:17" ht="14.1" customHeight="1">
      <c r="A51" s="83" t="s">
        <v>383</v>
      </c>
      <c r="B51" s="121">
        <v>39</v>
      </c>
      <c r="C51" s="83">
        <v>37</v>
      </c>
      <c r="D51" s="121">
        <v>46</v>
      </c>
      <c r="E51" s="83">
        <v>44</v>
      </c>
      <c r="F51" s="5">
        <v>94</v>
      </c>
      <c r="G51" s="13">
        <v>87</v>
      </c>
      <c r="H51" s="5">
        <v>109</v>
      </c>
      <c r="I51" s="13">
        <v>98</v>
      </c>
    </row>
    <row r="52" spans="1:17" ht="14.1" customHeight="1">
      <c r="A52" s="83" t="s">
        <v>382</v>
      </c>
      <c r="B52" s="121">
        <v>75</v>
      </c>
      <c r="C52" s="83">
        <v>75</v>
      </c>
      <c r="D52" s="121">
        <v>80</v>
      </c>
      <c r="E52" s="83">
        <v>78</v>
      </c>
      <c r="F52" s="5">
        <v>66</v>
      </c>
      <c r="G52" s="13">
        <v>61</v>
      </c>
      <c r="H52" s="5">
        <v>79</v>
      </c>
      <c r="I52" s="13">
        <v>76</v>
      </c>
    </row>
    <row r="53" spans="1:17" ht="14.1" customHeight="1">
      <c r="A53" s="83" t="s">
        <v>381</v>
      </c>
      <c r="B53" s="121">
        <v>68</v>
      </c>
      <c r="C53" s="83">
        <v>67</v>
      </c>
      <c r="D53" s="121">
        <v>67</v>
      </c>
      <c r="E53" s="83">
        <v>66</v>
      </c>
      <c r="F53" s="5">
        <v>254</v>
      </c>
      <c r="G53" s="13">
        <v>210</v>
      </c>
      <c r="H53" s="5">
        <v>231</v>
      </c>
      <c r="I53" s="13">
        <v>198</v>
      </c>
    </row>
    <row r="54" spans="1:17" ht="14.1" customHeight="1" thickBot="1">
      <c r="A54" s="120" t="s">
        <v>380</v>
      </c>
      <c r="B54" s="11">
        <f t="shared" ref="B54:C54" si="2">SUM(B47-B48-B49-B50-B51-B52-B53)</f>
        <v>57</v>
      </c>
      <c r="C54" s="120">
        <f t="shared" si="2"/>
        <v>57</v>
      </c>
      <c r="D54" s="11">
        <v>26</v>
      </c>
      <c r="E54" s="120">
        <v>26</v>
      </c>
      <c r="F54" s="11">
        <f t="shared" ref="F54:G54" si="3">SUM(F47-F48-F49-F50-F51-F52-F53)</f>
        <v>160</v>
      </c>
      <c r="G54" s="11">
        <f t="shared" si="3"/>
        <v>146</v>
      </c>
      <c r="H54" s="11">
        <v>76</v>
      </c>
      <c r="I54" s="11">
        <v>71</v>
      </c>
    </row>
    <row r="55" spans="1:17" ht="15" customHeight="1">
      <c r="A55" s="83" t="s">
        <v>482</v>
      </c>
      <c r="B55" s="452"/>
      <c r="C55" s="452"/>
      <c r="D55" s="452"/>
      <c r="E55" s="452"/>
    </row>
    <row r="56" spans="1:17" ht="15" customHeight="1">
      <c r="A56" s="83" t="s">
        <v>483</v>
      </c>
      <c r="F56" s="453"/>
      <c r="G56" s="453"/>
      <c r="H56" s="453"/>
      <c r="I56" s="453"/>
      <c r="J56" s="453"/>
      <c r="K56" s="453"/>
      <c r="L56" s="453"/>
      <c r="M56" s="3"/>
      <c r="N56" s="3"/>
      <c r="O56" s="453"/>
    </row>
    <row r="57" spans="1:17" ht="20.25" customHeight="1">
      <c r="C57" s="453"/>
      <c r="E57" s="453"/>
      <c r="F57" s="453"/>
      <c r="G57" s="3"/>
      <c r="H57" s="453"/>
      <c r="I57" s="3" t="s">
        <v>473</v>
      </c>
    </row>
    <row r="58" spans="1:17" s="454" customFormat="1" ht="13.2">
      <c r="A58" s="379"/>
      <c r="K58" s="13"/>
      <c r="L58" s="13"/>
      <c r="M58" s="13"/>
      <c r="N58" s="13"/>
      <c r="O58" s="13"/>
      <c r="P58" s="13"/>
      <c r="Q58" s="13"/>
    </row>
  </sheetData>
  <mergeCells count="5">
    <mergeCell ref="A3:A6"/>
    <mergeCell ref="H4:H6"/>
    <mergeCell ref="D4:D6"/>
    <mergeCell ref="F4:F6"/>
    <mergeCell ref="B4:B6"/>
  </mergeCells>
  <phoneticPr fontId="3"/>
  <pageMargins left="0.98425196850393704" right="0.78740157480314965" top="0.78740157480314965" bottom="0.78740157480314965" header="0.51181102362204722" footer="0.31496062992125984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topLeftCell="A22" zoomScaleNormal="100" zoomScaleSheetLayoutView="100" workbookViewId="0">
      <selection activeCell="A4" sqref="A4:XFD7"/>
    </sheetView>
  </sheetViews>
  <sheetFormatPr defaultColWidth="9" defaultRowHeight="20.100000000000001" customHeight="1"/>
  <cols>
    <col min="1" max="1" width="7.6640625" style="171" customWidth="1"/>
    <col min="2" max="2" width="3.33203125" style="171" customWidth="1"/>
    <col min="3" max="3" width="12.6640625" style="172" customWidth="1"/>
    <col min="4" max="6" width="12.6640625" style="146" customWidth="1"/>
    <col min="7" max="8" width="12.77734375" style="146" customWidth="1"/>
    <col min="9" max="16384" width="9" style="146"/>
  </cols>
  <sheetData>
    <row r="1" spans="1:8" ht="20.100000000000001" customHeight="1">
      <c r="A1" s="194" t="s">
        <v>20</v>
      </c>
      <c r="B1" s="143"/>
      <c r="C1" s="144"/>
      <c r="D1" s="145"/>
      <c r="E1" s="145"/>
      <c r="F1" s="145"/>
      <c r="G1" s="145"/>
      <c r="H1" s="145"/>
    </row>
    <row r="2" spans="1:8" ht="15.75" customHeight="1" thickBot="1">
      <c r="A2" s="147"/>
      <c r="B2" s="147"/>
      <c r="C2" s="48"/>
      <c r="D2" s="7"/>
      <c r="E2" s="7"/>
      <c r="F2" s="7"/>
      <c r="H2" s="148" t="s">
        <v>39</v>
      </c>
    </row>
    <row r="3" spans="1:8" s="154" customFormat="1" ht="20.100000000000001" customHeight="1">
      <c r="A3" s="149" t="s">
        <v>0</v>
      </c>
      <c r="B3" s="150"/>
      <c r="C3" s="151" t="s">
        <v>1</v>
      </c>
      <c r="D3" s="152" t="s">
        <v>11</v>
      </c>
      <c r="E3" s="152" t="s">
        <v>2</v>
      </c>
      <c r="F3" s="152" t="s">
        <v>3</v>
      </c>
      <c r="G3" s="152" t="s">
        <v>4</v>
      </c>
      <c r="H3" s="153" t="s">
        <v>19</v>
      </c>
    </row>
    <row r="4" spans="1:8" ht="21.15" customHeight="1">
      <c r="A4" s="155" t="s">
        <v>27</v>
      </c>
      <c r="B4" s="156" t="s">
        <v>7</v>
      </c>
      <c r="C4" s="157">
        <v>2106</v>
      </c>
      <c r="D4" s="43">
        <v>12417</v>
      </c>
      <c r="E4" s="43">
        <v>6238</v>
      </c>
      <c r="F4" s="43">
        <v>6179</v>
      </c>
      <c r="G4" s="34">
        <v>539</v>
      </c>
      <c r="H4" s="159">
        <v>4.5378009765953919</v>
      </c>
    </row>
    <row r="5" spans="1:8" ht="21.15" customHeight="1">
      <c r="A5" s="155" t="s">
        <v>28</v>
      </c>
      <c r="B5" s="156" t="s">
        <v>7</v>
      </c>
      <c r="C5" s="157">
        <v>3585</v>
      </c>
      <c r="D5" s="43">
        <v>19196</v>
      </c>
      <c r="E5" s="43">
        <v>9399</v>
      </c>
      <c r="F5" s="43">
        <v>9797</v>
      </c>
      <c r="G5" s="43">
        <v>6779</v>
      </c>
      <c r="H5" s="159">
        <v>54.594507529999191</v>
      </c>
    </row>
    <row r="6" spans="1:8" ht="21.15" customHeight="1">
      <c r="A6" s="155" t="s">
        <v>29</v>
      </c>
      <c r="B6" s="156" t="s">
        <v>7</v>
      </c>
      <c r="C6" s="157">
        <v>3527</v>
      </c>
      <c r="D6" s="43">
        <v>19495</v>
      </c>
      <c r="E6" s="43">
        <v>9543</v>
      </c>
      <c r="F6" s="43">
        <v>9952</v>
      </c>
      <c r="G6" s="34">
        <v>299</v>
      </c>
      <c r="H6" s="159">
        <v>1.5576161700354305</v>
      </c>
    </row>
    <row r="7" spans="1:8" ht="21.15" customHeight="1">
      <c r="A7" s="155" t="s">
        <v>30</v>
      </c>
      <c r="B7" s="156" t="s">
        <v>7</v>
      </c>
      <c r="C7" s="157">
        <v>3584</v>
      </c>
      <c r="D7" s="43">
        <v>19790</v>
      </c>
      <c r="E7" s="43">
        <v>9706</v>
      </c>
      <c r="F7" s="43">
        <v>10084</v>
      </c>
      <c r="G7" s="34">
        <v>295</v>
      </c>
      <c r="H7" s="159">
        <v>1.5132085150038534</v>
      </c>
    </row>
    <row r="8" spans="1:8" ht="21.15" customHeight="1">
      <c r="A8" s="155" t="s">
        <v>31</v>
      </c>
      <c r="B8" s="156" t="s">
        <v>7</v>
      </c>
      <c r="C8" s="157">
        <v>4162</v>
      </c>
      <c r="D8" s="43">
        <v>21309</v>
      </c>
      <c r="E8" s="43">
        <v>10538</v>
      </c>
      <c r="F8" s="43">
        <v>10771</v>
      </c>
      <c r="G8" s="43">
        <v>1519</v>
      </c>
      <c r="H8" s="159">
        <v>7.6755937342092011</v>
      </c>
    </row>
    <row r="9" spans="1:8" ht="21.15" customHeight="1">
      <c r="A9" s="155" t="s">
        <v>22</v>
      </c>
      <c r="B9" s="156" t="s">
        <v>7</v>
      </c>
      <c r="C9" s="157">
        <v>6432</v>
      </c>
      <c r="D9" s="43">
        <v>28108</v>
      </c>
      <c r="E9" s="43">
        <v>14172</v>
      </c>
      <c r="F9" s="43">
        <v>13936</v>
      </c>
      <c r="G9" s="43">
        <v>6799</v>
      </c>
      <c r="H9" s="159">
        <v>31.906706086630066</v>
      </c>
    </row>
    <row r="10" spans="1:8" ht="21.15" customHeight="1">
      <c r="A10" s="155" t="s">
        <v>23</v>
      </c>
      <c r="B10" s="156" t="s">
        <v>7</v>
      </c>
      <c r="C10" s="157">
        <v>9839</v>
      </c>
      <c r="D10" s="43">
        <v>38717</v>
      </c>
      <c r="E10" s="43">
        <v>19615</v>
      </c>
      <c r="F10" s="43">
        <v>19102</v>
      </c>
      <c r="G10" s="43">
        <v>10609</v>
      </c>
      <c r="H10" s="159">
        <v>37.743702860395615</v>
      </c>
    </row>
    <row r="11" spans="1:8" ht="21.15" customHeight="1">
      <c r="A11" s="155" t="s">
        <v>26</v>
      </c>
      <c r="B11" s="156" t="s">
        <v>7</v>
      </c>
      <c r="C11" s="157">
        <v>12898</v>
      </c>
      <c r="D11" s="43">
        <v>48034</v>
      </c>
      <c r="E11" s="43">
        <v>24290</v>
      </c>
      <c r="F11" s="43">
        <v>23744</v>
      </c>
      <c r="G11" s="43">
        <v>9317</v>
      </c>
      <c r="H11" s="159">
        <v>24.064364491050455</v>
      </c>
    </row>
    <row r="12" spans="1:8" ht="21.15" customHeight="1">
      <c r="A12" s="155" t="s">
        <v>32</v>
      </c>
      <c r="B12" s="156" t="s">
        <v>7</v>
      </c>
      <c r="C12" s="157">
        <v>15486</v>
      </c>
      <c r="D12" s="43">
        <v>55747</v>
      </c>
      <c r="E12" s="43">
        <v>28178</v>
      </c>
      <c r="F12" s="43">
        <v>27569</v>
      </c>
      <c r="G12" s="43">
        <v>7713</v>
      </c>
      <c r="H12" s="159">
        <v>16.057376025315406</v>
      </c>
    </row>
    <row r="13" spans="1:8" ht="21.15" customHeight="1">
      <c r="A13" s="155" t="s">
        <v>33</v>
      </c>
      <c r="B13" s="156" t="s">
        <v>7</v>
      </c>
      <c r="C13" s="157">
        <v>17449</v>
      </c>
      <c r="D13" s="43">
        <v>61499</v>
      </c>
      <c r="E13" s="43">
        <v>30911</v>
      </c>
      <c r="F13" s="43">
        <v>30588</v>
      </c>
      <c r="G13" s="43">
        <v>5752</v>
      </c>
      <c r="H13" s="159">
        <v>10.318044020306033</v>
      </c>
    </row>
    <row r="14" spans="1:8" ht="21.15" customHeight="1">
      <c r="A14" s="155" t="s">
        <v>9</v>
      </c>
      <c r="B14" s="156" t="s">
        <v>7</v>
      </c>
      <c r="C14" s="157">
        <v>20735</v>
      </c>
      <c r="D14" s="43">
        <v>69029</v>
      </c>
      <c r="E14" s="43">
        <v>34797</v>
      </c>
      <c r="F14" s="43">
        <v>34232</v>
      </c>
      <c r="G14" s="43">
        <v>7530</v>
      </c>
      <c r="H14" s="159">
        <v>12.244101530106178</v>
      </c>
    </row>
    <row r="15" spans="1:8" ht="21.15" customHeight="1">
      <c r="A15" s="160" t="s">
        <v>34</v>
      </c>
      <c r="B15" s="156" t="s">
        <v>7</v>
      </c>
      <c r="C15" s="157">
        <v>23356</v>
      </c>
      <c r="D15" s="6">
        <v>73084</v>
      </c>
      <c r="E15" s="6">
        <v>36680</v>
      </c>
      <c r="F15" s="6">
        <v>36404</v>
      </c>
      <c r="G15" s="6">
        <v>4055</v>
      </c>
      <c r="H15" s="159">
        <v>5.8743426675744956</v>
      </c>
    </row>
    <row r="16" spans="1:8" ht="21.15" customHeight="1">
      <c r="A16" s="160" t="s">
        <v>35</v>
      </c>
      <c r="B16" s="156" t="s">
        <v>7</v>
      </c>
      <c r="C16" s="157">
        <v>24867</v>
      </c>
      <c r="D16" s="6">
        <v>73967</v>
      </c>
      <c r="E16" s="6">
        <v>36802</v>
      </c>
      <c r="F16" s="6">
        <v>37165</v>
      </c>
      <c r="G16" s="6">
        <v>883</v>
      </c>
      <c r="H16" s="159">
        <v>1.2081987849597624</v>
      </c>
    </row>
    <row r="17" spans="1:8" ht="21.15" customHeight="1">
      <c r="A17" s="160" t="s">
        <v>36</v>
      </c>
      <c r="B17" s="156" t="s">
        <v>7</v>
      </c>
      <c r="C17" s="157">
        <v>26231</v>
      </c>
      <c r="D17" s="6">
        <v>73677</v>
      </c>
      <c r="E17" s="6">
        <v>36668</v>
      </c>
      <c r="F17" s="6">
        <v>37009</v>
      </c>
      <c r="G17" s="161">
        <v>-290</v>
      </c>
      <c r="H17" s="162">
        <v>-0.39206673246177104</v>
      </c>
    </row>
    <row r="18" spans="1:8" ht="21.15" customHeight="1">
      <c r="A18" s="160" t="s">
        <v>37</v>
      </c>
      <c r="B18" s="156" t="s">
        <v>7</v>
      </c>
      <c r="C18" s="157">
        <v>28047</v>
      </c>
      <c r="D18" s="6">
        <v>74711</v>
      </c>
      <c r="E18" s="6">
        <v>37053</v>
      </c>
      <c r="F18" s="6">
        <v>37658</v>
      </c>
      <c r="G18" s="6">
        <v>1034</v>
      </c>
      <c r="H18" s="159">
        <v>1.4034230492555366</v>
      </c>
    </row>
    <row r="19" spans="1:8" ht="21.15" customHeight="1">
      <c r="A19" s="160" t="s">
        <v>38</v>
      </c>
      <c r="B19" s="163" t="s">
        <v>7</v>
      </c>
      <c r="C19" s="48">
        <v>28685</v>
      </c>
      <c r="D19" s="6">
        <v>73936</v>
      </c>
      <c r="E19" s="6">
        <v>36567</v>
      </c>
      <c r="F19" s="6">
        <v>37369</v>
      </c>
      <c r="G19" s="164">
        <v>259</v>
      </c>
      <c r="H19" s="162">
        <v>-1</v>
      </c>
    </row>
    <row r="20" spans="1:8" ht="21.15" customHeight="1" thickBot="1">
      <c r="A20" s="165" t="s">
        <v>448</v>
      </c>
      <c r="B20" s="166" t="s">
        <v>7</v>
      </c>
      <c r="C20" s="167">
        <v>30918</v>
      </c>
      <c r="D20" s="140">
        <v>74748</v>
      </c>
      <c r="E20" s="140">
        <v>36950</v>
      </c>
      <c r="F20" s="140">
        <v>37798</v>
      </c>
      <c r="G20" s="140">
        <v>812</v>
      </c>
      <c r="H20" s="168">
        <v>1.1000000000000001</v>
      </c>
    </row>
    <row r="21" spans="1:8" ht="15.75" customHeight="1">
      <c r="A21" s="147"/>
      <c r="B21" s="147"/>
      <c r="C21" s="48"/>
      <c r="E21" s="169"/>
      <c r="F21" s="169"/>
      <c r="G21" s="169"/>
      <c r="H21" s="170" t="s">
        <v>457</v>
      </c>
    </row>
    <row r="22" spans="1:8" ht="24" customHeight="1">
      <c r="E22" s="34"/>
    </row>
    <row r="23" spans="1:8" ht="20.100000000000001" customHeight="1">
      <c r="A23" s="194" t="s">
        <v>21</v>
      </c>
      <c r="B23" s="143"/>
      <c r="C23" s="144"/>
      <c r="D23" s="145"/>
      <c r="E23" s="145"/>
      <c r="F23" s="145"/>
      <c r="G23" s="145"/>
      <c r="H23" s="145"/>
    </row>
    <row r="24" spans="1:8" ht="15" customHeight="1" thickBot="1">
      <c r="A24" s="147"/>
      <c r="B24" s="147"/>
      <c r="C24" s="48"/>
      <c r="D24" s="7"/>
      <c r="E24" s="7"/>
      <c r="G24" s="148" t="s">
        <v>39</v>
      </c>
      <c r="H24" s="7"/>
    </row>
    <row r="25" spans="1:8" s="154" customFormat="1" ht="20.100000000000001" customHeight="1">
      <c r="A25" s="173"/>
      <c r="B25" s="174"/>
      <c r="C25" s="175" t="s">
        <v>17</v>
      </c>
      <c r="D25" s="176" t="s">
        <v>5</v>
      </c>
      <c r="E25" s="176" t="s">
        <v>6</v>
      </c>
      <c r="F25" s="177" t="s">
        <v>14</v>
      </c>
      <c r="G25" s="177"/>
      <c r="H25" s="178"/>
    </row>
    <row r="26" spans="1:8" s="185" customFormat="1" ht="20.100000000000001" customHeight="1">
      <c r="A26" s="179" t="s">
        <v>0</v>
      </c>
      <c r="B26" s="180"/>
      <c r="C26" s="181" t="s">
        <v>18</v>
      </c>
      <c r="D26" s="182" t="s">
        <v>15</v>
      </c>
      <c r="E26" s="182" t="s">
        <v>16</v>
      </c>
      <c r="F26" s="183" t="s">
        <v>12</v>
      </c>
      <c r="G26" s="184" t="s">
        <v>13</v>
      </c>
    </row>
    <row r="27" spans="1:8" ht="21.15" customHeight="1">
      <c r="A27" s="155" t="s">
        <v>10</v>
      </c>
      <c r="B27" s="186" t="s">
        <v>7</v>
      </c>
      <c r="C27" s="187">
        <v>8473</v>
      </c>
      <c r="D27" s="34">
        <v>1.1000000000000001</v>
      </c>
      <c r="E27" s="43">
        <v>7703</v>
      </c>
      <c r="F27" s="34">
        <v>39.799999999999997</v>
      </c>
      <c r="G27" s="34">
        <v>4.4000000000000004</v>
      </c>
    </row>
    <row r="28" spans="1:8" ht="21.15" customHeight="1">
      <c r="A28" s="155" t="s">
        <v>22</v>
      </c>
      <c r="B28" s="186" t="s">
        <v>7</v>
      </c>
      <c r="C28" s="157">
        <v>13538</v>
      </c>
      <c r="D28" s="34">
        <v>1.5</v>
      </c>
      <c r="E28" s="43">
        <v>9025</v>
      </c>
      <c r="F28" s="34">
        <v>48.2</v>
      </c>
      <c r="G28" s="34">
        <v>5.9</v>
      </c>
    </row>
    <row r="29" spans="1:8" ht="21.15" customHeight="1">
      <c r="A29" s="155" t="s">
        <v>23</v>
      </c>
      <c r="B29" s="186" t="s">
        <v>7</v>
      </c>
      <c r="C29" s="157">
        <v>21891</v>
      </c>
      <c r="D29" s="34">
        <v>3.2</v>
      </c>
      <c r="E29" s="43">
        <v>6841</v>
      </c>
      <c r="F29" s="34">
        <v>56.5</v>
      </c>
      <c r="G29" s="34">
        <v>12.7</v>
      </c>
    </row>
    <row r="30" spans="1:8" ht="21.15" customHeight="1">
      <c r="A30" s="155" t="s">
        <v>26</v>
      </c>
      <c r="B30" s="186" t="s">
        <v>7</v>
      </c>
      <c r="C30" s="157">
        <v>27395</v>
      </c>
      <c r="D30" s="34">
        <v>3.8</v>
      </c>
      <c r="E30" s="43">
        <v>7209</v>
      </c>
      <c r="F30" s="30">
        <v>57</v>
      </c>
      <c r="G30" s="30">
        <v>15</v>
      </c>
    </row>
    <row r="31" spans="1:8" ht="21.15" customHeight="1">
      <c r="A31" s="155" t="s">
        <v>32</v>
      </c>
      <c r="B31" s="186" t="s">
        <v>7</v>
      </c>
      <c r="C31" s="157">
        <v>37791</v>
      </c>
      <c r="D31" s="34">
        <v>5.4</v>
      </c>
      <c r="E31" s="43">
        <v>6998</v>
      </c>
      <c r="F31" s="34">
        <v>67.8</v>
      </c>
      <c r="G31" s="34">
        <v>21.4</v>
      </c>
    </row>
    <row r="32" spans="1:8" ht="21.15" customHeight="1">
      <c r="A32" s="155" t="s">
        <v>33</v>
      </c>
      <c r="B32" s="186" t="s">
        <v>7</v>
      </c>
      <c r="C32" s="157">
        <v>43639</v>
      </c>
      <c r="D32" s="34">
        <v>5.8</v>
      </c>
      <c r="E32" s="43">
        <v>7524</v>
      </c>
      <c r="F32" s="30">
        <v>71</v>
      </c>
      <c r="G32" s="30">
        <v>23</v>
      </c>
    </row>
    <row r="33" spans="1:8" ht="21.15" customHeight="1">
      <c r="A33" s="155" t="s">
        <v>449</v>
      </c>
      <c r="B33" s="186" t="s">
        <v>7</v>
      </c>
      <c r="C33" s="157">
        <v>52992</v>
      </c>
      <c r="D33" s="34">
        <v>6.9</v>
      </c>
      <c r="E33" s="43">
        <v>7680</v>
      </c>
      <c r="F33" s="34">
        <v>76.8</v>
      </c>
      <c r="G33" s="34">
        <v>27.3</v>
      </c>
    </row>
    <row r="34" spans="1:8" ht="21.15" customHeight="1">
      <c r="A34" s="160" t="s">
        <v>34</v>
      </c>
      <c r="B34" s="186" t="s">
        <v>7</v>
      </c>
      <c r="C34" s="157">
        <v>57365</v>
      </c>
      <c r="D34" s="7">
        <v>7.4</v>
      </c>
      <c r="E34" s="8">
        <v>7762.5</v>
      </c>
      <c r="F34" s="159">
        <f>C34/73084*100</f>
        <v>78.491872366044547</v>
      </c>
      <c r="G34" s="159">
        <f>D34/25.26*100</f>
        <v>29.295328582739511</v>
      </c>
    </row>
    <row r="35" spans="1:8" ht="21.15" customHeight="1">
      <c r="A35" s="160" t="s">
        <v>35</v>
      </c>
      <c r="B35" s="186" t="s">
        <v>7</v>
      </c>
      <c r="C35" s="157">
        <v>58819</v>
      </c>
      <c r="D35" s="7">
        <v>7.64</v>
      </c>
      <c r="E35" s="8">
        <v>7698.8</v>
      </c>
      <c r="F35" s="159">
        <f>C35/73967*100</f>
        <v>79.520597022996739</v>
      </c>
      <c r="G35" s="159">
        <f>D35/25.26*100</f>
        <v>30.245447347585113</v>
      </c>
    </row>
    <row r="36" spans="1:8" ht="21.15" customHeight="1">
      <c r="A36" s="160" t="s">
        <v>36</v>
      </c>
      <c r="B36" s="186" t="s">
        <v>7</v>
      </c>
      <c r="C36" s="157">
        <v>59145</v>
      </c>
      <c r="D36" s="7">
        <v>7.71</v>
      </c>
      <c r="E36" s="8">
        <v>7671.2</v>
      </c>
      <c r="F36" s="159">
        <f>C36/73677*100</f>
        <v>80.276069872551815</v>
      </c>
      <c r="G36" s="159">
        <f>D36/25.26*100</f>
        <v>30.52256532066508</v>
      </c>
    </row>
    <row r="37" spans="1:8" ht="21.15" customHeight="1">
      <c r="A37" s="160" t="s">
        <v>37</v>
      </c>
      <c r="B37" s="186" t="s">
        <v>7</v>
      </c>
      <c r="C37" s="157">
        <v>60580</v>
      </c>
      <c r="D37" s="7">
        <v>7.75</v>
      </c>
      <c r="E37" s="8">
        <v>7816.8</v>
      </c>
      <c r="F37" s="159">
        <f>C37/74715*100</f>
        <v>81.081442816034269</v>
      </c>
      <c r="G37" s="159">
        <f>D37/25.26*100</f>
        <v>30.680918448139348</v>
      </c>
    </row>
    <row r="38" spans="1:8" ht="21.15" customHeight="1">
      <c r="A38" s="160" t="s">
        <v>38</v>
      </c>
      <c r="B38" s="186" t="s">
        <v>7</v>
      </c>
      <c r="C38" s="157">
        <v>60352</v>
      </c>
      <c r="D38" s="7">
        <v>7.72</v>
      </c>
      <c r="E38" s="8">
        <f>+C38/D38</f>
        <v>7817.6165803108806</v>
      </c>
      <c r="F38" s="159">
        <f>+C38/D19*100</f>
        <v>81.627353386712826</v>
      </c>
      <c r="G38" s="159">
        <f>+D38/25.35*100</f>
        <v>30.453648915187376</v>
      </c>
    </row>
    <row r="39" spans="1:8" ht="21.15" customHeight="1" thickBot="1">
      <c r="A39" s="188" t="s">
        <v>448</v>
      </c>
      <c r="B39" s="189" t="s">
        <v>7</v>
      </c>
      <c r="C39" s="190">
        <v>62005</v>
      </c>
      <c r="D39" s="9">
        <v>7.76</v>
      </c>
      <c r="E39" s="4">
        <f>+C39/D39</f>
        <v>7990.3350515463917</v>
      </c>
      <c r="F39" s="191">
        <f>+C39/D20*100</f>
        <v>82.952052228822168</v>
      </c>
      <c r="G39" s="191">
        <f>+D39/25.35*100</f>
        <v>30.611439842209069</v>
      </c>
      <c r="H39" s="192"/>
    </row>
    <row r="40" spans="1:8" ht="15.75" customHeight="1" thickTop="1">
      <c r="A40" s="186" t="s">
        <v>475</v>
      </c>
      <c r="B40" s="186"/>
      <c r="C40" s="45"/>
      <c r="E40" s="34"/>
      <c r="F40" s="34"/>
      <c r="G40" s="34"/>
      <c r="H40" s="34"/>
    </row>
    <row r="41" spans="1:8" ht="15.75" customHeight="1">
      <c r="A41" s="186" t="s">
        <v>24</v>
      </c>
      <c r="B41" s="186"/>
      <c r="C41" s="45"/>
      <c r="D41" s="34"/>
      <c r="E41" s="34"/>
      <c r="F41" s="34"/>
      <c r="G41" s="34"/>
      <c r="H41" s="34"/>
    </row>
    <row r="42" spans="1:8" ht="15.75" customHeight="1">
      <c r="A42" s="186" t="s">
        <v>25</v>
      </c>
      <c r="B42" s="186"/>
      <c r="C42" s="45"/>
      <c r="D42" s="34"/>
      <c r="H42" s="193"/>
    </row>
    <row r="43" spans="1:8" ht="20.100000000000001" customHeight="1">
      <c r="A43" s="146"/>
      <c r="B43" s="186"/>
      <c r="C43" s="45"/>
      <c r="E43" s="193"/>
      <c r="F43" s="193"/>
      <c r="G43" s="158" t="s">
        <v>458</v>
      </c>
      <c r="H43" s="193"/>
    </row>
    <row r="44" spans="1:8" ht="20.100000000000001" customHeight="1">
      <c r="D44" s="34"/>
    </row>
  </sheetData>
  <phoneticPr fontId="3"/>
  <pageMargins left="0.82677165354330717" right="0.59055118110236227" top="0.74803149606299213" bottom="0.74803149606299213" header="0.51181102362204722" footer="0.31496062992125984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view="pageBreakPreview" zoomScale="90" zoomScaleNormal="100" zoomScaleSheetLayoutView="90" workbookViewId="0">
      <selection activeCell="P5" sqref="P5"/>
    </sheetView>
  </sheetViews>
  <sheetFormatPr defaultColWidth="9" defaultRowHeight="20.100000000000001" customHeight="1"/>
  <cols>
    <col min="1" max="1" width="3.44140625" style="33" customWidth="1"/>
    <col min="2" max="2" width="14.21875" style="33" customWidth="1"/>
    <col min="3" max="3" width="7.77734375" style="33" customWidth="1"/>
    <col min="4" max="4" width="7.33203125" style="33" customWidth="1"/>
    <col min="5" max="5" width="8.109375" style="33" customWidth="1"/>
    <col min="6" max="8" width="7.33203125" style="33" customWidth="1"/>
    <col min="9" max="9" width="8.109375" style="33" customWidth="1"/>
    <col min="10" max="10" width="7.33203125" style="33" customWidth="1"/>
    <col min="11" max="11" width="8.109375" style="33" customWidth="1"/>
    <col min="12" max="14" width="7.33203125" style="33" customWidth="1"/>
    <col min="15" max="16384" width="9" style="33"/>
  </cols>
  <sheetData>
    <row r="1" spans="1:21" ht="17.25" customHeight="1">
      <c r="A1" s="229" t="s">
        <v>71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21" ht="15" customHeight="1">
      <c r="E2" s="455"/>
      <c r="F2" s="455"/>
      <c r="G2" s="455"/>
      <c r="H2" s="455"/>
      <c r="K2" s="197"/>
      <c r="L2" s="197"/>
      <c r="M2" s="197"/>
      <c r="N2" s="197" t="s">
        <v>70</v>
      </c>
    </row>
    <row r="3" spans="1:21" ht="27" customHeight="1">
      <c r="A3" s="198"/>
      <c r="B3" s="199"/>
      <c r="C3" s="200" t="s">
        <v>69</v>
      </c>
      <c r="D3" s="201"/>
      <c r="E3" s="202"/>
      <c r="F3" s="202"/>
      <c r="G3" s="202"/>
      <c r="H3" s="203"/>
      <c r="I3" s="204" t="s">
        <v>68</v>
      </c>
      <c r="J3" s="201"/>
      <c r="K3" s="202"/>
      <c r="L3" s="202"/>
      <c r="M3" s="202"/>
      <c r="N3" s="202"/>
    </row>
    <row r="4" spans="1:21" ht="23.1" customHeight="1">
      <c r="A4" s="205"/>
      <c r="B4" s="206" t="s">
        <v>67</v>
      </c>
      <c r="C4" s="207" t="s">
        <v>66</v>
      </c>
      <c r="D4" s="208" t="s">
        <v>65</v>
      </c>
      <c r="E4" s="208" t="s">
        <v>64</v>
      </c>
      <c r="F4" s="208" t="s">
        <v>63</v>
      </c>
      <c r="G4" s="208" t="s">
        <v>62</v>
      </c>
      <c r="H4" s="207" t="s">
        <v>61</v>
      </c>
      <c r="I4" s="209" t="s">
        <v>66</v>
      </c>
      <c r="J4" s="208" t="s">
        <v>65</v>
      </c>
      <c r="K4" s="208" t="s">
        <v>64</v>
      </c>
      <c r="L4" s="208" t="s">
        <v>63</v>
      </c>
      <c r="M4" s="208" t="s">
        <v>62</v>
      </c>
      <c r="N4" s="207" t="s">
        <v>61</v>
      </c>
    </row>
    <row r="5" spans="1:21" ht="21" customHeight="1">
      <c r="A5" s="210"/>
      <c r="B5" s="211" t="s">
        <v>60</v>
      </c>
      <c r="C5" s="25">
        <f t="shared" ref="C5:N5" si="0">SUM(C6:C20)</f>
        <v>31844</v>
      </c>
      <c r="D5" s="24">
        <f t="shared" si="0"/>
        <v>9822</v>
      </c>
      <c r="E5" s="24">
        <f t="shared" si="0"/>
        <v>19534</v>
      </c>
      <c r="F5" s="24">
        <f t="shared" si="0"/>
        <v>1048</v>
      </c>
      <c r="G5" s="24">
        <f t="shared" si="0"/>
        <v>1039</v>
      </c>
      <c r="H5" s="24">
        <f t="shared" si="0"/>
        <v>401</v>
      </c>
      <c r="I5" s="25">
        <f t="shared" si="0"/>
        <v>32231</v>
      </c>
      <c r="J5" s="21">
        <f t="shared" si="0"/>
        <v>9901</v>
      </c>
      <c r="K5" s="21">
        <f t="shared" si="0"/>
        <v>19226</v>
      </c>
      <c r="L5" s="21">
        <f t="shared" si="0"/>
        <v>1110</v>
      </c>
      <c r="M5" s="21">
        <f t="shared" si="0"/>
        <v>1140</v>
      </c>
      <c r="N5" s="24">
        <f t="shared" si="0"/>
        <v>854</v>
      </c>
      <c r="O5" s="212"/>
    </row>
    <row r="6" spans="1:21" ht="21.75" customHeight="1">
      <c r="A6" s="210"/>
      <c r="B6" s="213" t="s">
        <v>59</v>
      </c>
      <c r="C6" s="214">
        <f t="shared" ref="C6:C20" si="1">SUM(D6:H6)</f>
        <v>1755</v>
      </c>
      <c r="D6" s="35">
        <v>1749</v>
      </c>
      <c r="E6" s="35">
        <v>5</v>
      </c>
      <c r="F6" s="17" t="s">
        <v>54</v>
      </c>
      <c r="G6" s="17" t="s">
        <v>54</v>
      </c>
      <c r="H6" s="17">
        <v>1</v>
      </c>
      <c r="I6" s="214">
        <v>1756</v>
      </c>
      <c r="J6" s="45">
        <v>1747</v>
      </c>
      <c r="K6" s="45">
        <v>1</v>
      </c>
      <c r="L6" s="47" t="s">
        <v>52</v>
      </c>
      <c r="M6" s="47" t="s">
        <v>52</v>
      </c>
      <c r="N6" s="47">
        <v>8</v>
      </c>
      <c r="P6" s="215"/>
      <c r="Q6" s="215"/>
      <c r="R6" s="215"/>
      <c r="S6" s="216"/>
      <c r="T6" s="216"/>
      <c r="U6" s="215"/>
    </row>
    <row r="7" spans="1:21" ht="21.75" customHeight="1">
      <c r="A7" s="210"/>
      <c r="B7" s="213" t="s">
        <v>56</v>
      </c>
      <c r="C7" s="214">
        <f t="shared" si="1"/>
        <v>1689</v>
      </c>
      <c r="D7" s="35">
        <v>1611</v>
      </c>
      <c r="E7" s="35">
        <v>52</v>
      </c>
      <c r="F7" s="17" t="s">
        <v>54</v>
      </c>
      <c r="G7" s="35">
        <v>4</v>
      </c>
      <c r="H7" s="35">
        <v>22</v>
      </c>
      <c r="I7" s="214">
        <v>1689</v>
      </c>
      <c r="J7" s="45">
        <v>1554</v>
      </c>
      <c r="K7" s="45">
        <v>71</v>
      </c>
      <c r="L7" s="47" t="s">
        <v>52</v>
      </c>
      <c r="M7" s="47">
        <v>2</v>
      </c>
      <c r="N7" s="45">
        <v>62</v>
      </c>
      <c r="P7" s="215"/>
      <c r="Q7" s="215"/>
      <c r="R7" s="215"/>
      <c r="S7" s="216"/>
      <c r="T7" s="215"/>
      <c r="U7" s="215"/>
    </row>
    <row r="8" spans="1:21" ht="21.75" customHeight="1">
      <c r="A8" s="210"/>
      <c r="B8" s="213" t="s">
        <v>55</v>
      </c>
      <c r="C8" s="214">
        <f t="shared" si="1"/>
        <v>1728</v>
      </c>
      <c r="D8" s="35">
        <v>1278</v>
      </c>
      <c r="E8" s="35">
        <v>401</v>
      </c>
      <c r="F8" s="17">
        <v>1</v>
      </c>
      <c r="G8" s="35">
        <v>10</v>
      </c>
      <c r="H8" s="35">
        <v>38</v>
      </c>
      <c r="I8" s="214">
        <v>1692</v>
      </c>
      <c r="J8" s="45">
        <v>1155</v>
      </c>
      <c r="K8" s="45">
        <v>397</v>
      </c>
      <c r="L8" s="47" t="s">
        <v>52</v>
      </c>
      <c r="M8" s="47">
        <v>15</v>
      </c>
      <c r="N8" s="45">
        <v>125</v>
      </c>
      <c r="P8" s="215"/>
      <c r="Q8" s="215"/>
      <c r="R8" s="215"/>
      <c r="S8" s="216"/>
      <c r="T8" s="215"/>
      <c r="U8" s="215"/>
    </row>
    <row r="9" spans="1:21" ht="21.75" customHeight="1">
      <c r="A9" s="210"/>
      <c r="B9" s="213" t="s">
        <v>53</v>
      </c>
      <c r="C9" s="214">
        <f t="shared" si="1"/>
        <v>2046</v>
      </c>
      <c r="D9" s="35">
        <v>975</v>
      </c>
      <c r="E9" s="35">
        <v>993</v>
      </c>
      <c r="F9" s="35">
        <v>3</v>
      </c>
      <c r="G9" s="35">
        <v>29</v>
      </c>
      <c r="H9" s="35">
        <v>46</v>
      </c>
      <c r="I9" s="214">
        <v>1935</v>
      </c>
      <c r="J9" s="45">
        <v>906</v>
      </c>
      <c r="K9" s="45">
        <v>903</v>
      </c>
      <c r="L9" s="47" t="s">
        <v>52</v>
      </c>
      <c r="M9" s="45">
        <v>33</v>
      </c>
      <c r="N9" s="45">
        <v>93</v>
      </c>
      <c r="P9" s="215"/>
      <c r="Q9" s="215"/>
      <c r="R9" s="215"/>
      <c r="S9" s="216"/>
      <c r="T9" s="215"/>
      <c r="U9" s="215"/>
    </row>
    <row r="10" spans="1:21" ht="21.75" customHeight="1">
      <c r="A10" s="210"/>
      <c r="B10" s="213" t="s">
        <v>51</v>
      </c>
      <c r="C10" s="214">
        <f t="shared" si="1"/>
        <v>2466</v>
      </c>
      <c r="D10" s="35">
        <v>915</v>
      </c>
      <c r="E10" s="35">
        <v>1434</v>
      </c>
      <c r="F10" s="17" t="s">
        <v>54</v>
      </c>
      <c r="G10" s="35">
        <v>61</v>
      </c>
      <c r="H10" s="35">
        <v>56</v>
      </c>
      <c r="I10" s="214">
        <v>2228</v>
      </c>
      <c r="J10" s="45">
        <v>757</v>
      </c>
      <c r="K10" s="45">
        <v>1327</v>
      </c>
      <c r="L10" s="47">
        <v>2</v>
      </c>
      <c r="M10" s="47">
        <v>56</v>
      </c>
      <c r="N10" s="45">
        <v>86</v>
      </c>
      <c r="P10" s="215"/>
      <c r="Q10" s="215"/>
      <c r="R10" s="215"/>
      <c r="S10" s="215"/>
      <c r="T10" s="215"/>
      <c r="U10" s="215"/>
    </row>
    <row r="11" spans="1:21" ht="21.75" customHeight="1">
      <c r="A11" s="210"/>
      <c r="B11" s="213" t="s">
        <v>50</v>
      </c>
      <c r="C11" s="214">
        <f t="shared" si="1"/>
        <v>3132</v>
      </c>
      <c r="D11" s="35">
        <v>1031</v>
      </c>
      <c r="E11" s="35">
        <v>1901</v>
      </c>
      <c r="F11" s="35">
        <v>7</v>
      </c>
      <c r="G11" s="35">
        <v>142</v>
      </c>
      <c r="H11" s="35">
        <v>51</v>
      </c>
      <c r="I11" s="214">
        <v>2570</v>
      </c>
      <c r="J11" s="45">
        <v>807</v>
      </c>
      <c r="K11" s="45">
        <v>1585</v>
      </c>
      <c r="L11" s="45">
        <v>4</v>
      </c>
      <c r="M11" s="45">
        <v>87</v>
      </c>
      <c r="N11" s="45">
        <v>87</v>
      </c>
      <c r="P11" s="215"/>
      <c r="Q11" s="215"/>
      <c r="R11" s="215"/>
      <c r="S11" s="215"/>
      <c r="T11" s="215"/>
      <c r="U11" s="215"/>
    </row>
    <row r="12" spans="1:21" ht="21.75" customHeight="1">
      <c r="A12" s="217" t="s">
        <v>2</v>
      </c>
      <c r="B12" s="213" t="s">
        <v>49</v>
      </c>
      <c r="C12" s="214">
        <f t="shared" si="1"/>
        <v>2776</v>
      </c>
      <c r="D12" s="35">
        <v>782</v>
      </c>
      <c r="E12" s="35">
        <v>1809</v>
      </c>
      <c r="F12" s="35">
        <v>9</v>
      </c>
      <c r="G12" s="35">
        <v>140</v>
      </c>
      <c r="H12" s="35">
        <v>36</v>
      </c>
      <c r="I12" s="214">
        <v>3137</v>
      </c>
      <c r="J12" s="45">
        <v>955</v>
      </c>
      <c r="K12" s="45">
        <v>1927</v>
      </c>
      <c r="L12" s="45">
        <v>19</v>
      </c>
      <c r="M12" s="45">
        <v>142</v>
      </c>
      <c r="N12" s="45">
        <v>94</v>
      </c>
      <c r="P12" s="215"/>
      <c r="Q12" s="215"/>
      <c r="R12" s="215"/>
      <c r="S12" s="215"/>
      <c r="T12" s="215"/>
      <c r="U12" s="215"/>
    </row>
    <row r="13" spans="1:21" ht="21.75" customHeight="1">
      <c r="A13" s="210"/>
      <c r="B13" s="213" t="s">
        <v>48</v>
      </c>
      <c r="C13" s="214">
        <f t="shared" si="1"/>
        <v>2423</v>
      </c>
      <c r="D13" s="35">
        <v>498</v>
      </c>
      <c r="E13" s="35">
        <v>1697</v>
      </c>
      <c r="F13" s="35">
        <v>27</v>
      </c>
      <c r="G13" s="35">
        <v>163</v>
      </c>
      <c r="H13" s="35">
        <v>38</v>
      </c>
      <c r="I13" s="214">
        <v>2761</v>
      </c>
      <c r="J13" s="45">
        <v>686</v>
      </c>
      <c r="K13" s="45">
        <v>1799</v>
      </c>
      <c r="L13" s="45">
        <v>14</v>
      </c>
      <c r="M13" s="45">
        <v>180</v>
      </c>
      <c r="N13" s="45">
        <v>82</v>
      </c>
      <c r="P13" s="215"/>
      <c r="Q13" s="215"/>
      <c r="R13" s="215"/>
      <c r="S13" s="215"/>
      <c r="T13" s="215"/>
      <c r="U13" s="215"/>
    </row>
    <row r="14" spans="1:21" ht="21.75" customHeight="1">
      <c r="A14" s="210"/>
      <c r="B14" s="213" t="s">
        <v>47</v>
      </c>
      <c r="C14" s="214">
        <f t="shared" si="1"/>
        <v>2146</v>
      </c>
      <c r="D14" s="35">
        <v>355</v>
      </c>
      <c r="E14" s="35">
        <v>1612</v>
      </c>
      <c r="F14" s="35">
        <v>36</v>
      </c>
      <c r="G14" s="35">
        <v>113</v>
      </c>
      <c r="H14" s="35">
        <v>30</v>
      </c>
      <c r="I14" s="214">
        <v>2375</v>
      </c>
      <c r="J14" s="45">
        <v>456</v>
      </c>
      <c r="K14" s="45">
        <v>1665</v>
      </c>
      <c r="L14" s="45">
        <v>42</v>
      </c>
      <c r="M14" s="45">
        <v>166</v>
      </c>
      <c r="N14" s="45">
        <v>46</v>
      </c>
      <c r="P14" s="215"/>
      <c r="Q14" s="215"/>
      <c r="R14" s="215"/>
      <c r="S14" s="215"/>
      <c r="T14" s="215"/>
      <c r="U14" s="215"/>
    </row>
    <row r="15" spans="1:21" ht="21.75" customHeight="1">
      <c r="A15" s="210"/>
      <c r="B15" s="213" t="s">
        <v>46</v>
      </c>
      <c r="C15" s="214">
        <f t="shared" si="1"/>
        <v>2478</v>
      </c>
      <c r="D15" s="35">
        <v>264</v>
      </c>
      <c r="E15" s="35">
        <v>2012</v>
      </c>
      <c r="F15" s="35">
        <v>57</v>
      </c>
      <c r="G15" s="35">
        <v>121</v>
      </c>
      <c r="H15" s="35">
        <v>24</v>
      </c>
      <c r="I15" s="214">
        <v>2078</v>
      </c>
      <c r="J15" s="45">
        <v>314</v>
      </c>
      <c r="K15" s="45">
        <v>1560</v>
      </c>
      <c r="L15" s="45">
        <v>51</v>
      </c>
      <c r="M15" s="45">
        <v>115</v>
      </c>
      <c r="N15" s="45">
        <v>38</v>
      </c>
      <c r="P15" s="215"/>
      <c r="Q15" s="215"/>
      <c r="R15" s="215"/>
      <c r="S15" s="215"/>
      <c r="T15" s="215"/>
      <c r="U15" s="215"/>
    </row>
    <row r="16" spans="1:21" ht="21.75" customHeight="1">
      <c r="A16" s="210"/>
      <c r="B16" s="213" t="s">
        <v>45</v>
      </c>
      <c r="C16" s="214">
        <f t="shared" si="1"/>
        <v>2861</v>
      </c>
      <c r="D16" s="35">
        <v>211</v>
      </c>
      <c r="E16" s="35">
        <v>2385</v>
      </c>
      <c r="F16" s="35">
        <v>122</v>
      </c>
      <c r="G16" s="35">
        <v>119</v>
      </c>
      <c r="H16" s="35">
        <v>24</v>
      </c>
      <c r="I16" s="214">
        <v>2402</v>
      </c>
      <c r="J16" s="45">
        <v>244</v>
      </c>
      <c r="K16" s="45">
        <v>1908</v>
      </c>
      <c r="L16" s="45">
        <v>89</v>
      </c>
      <c r="M16" s="45">
        <v>127</v>
      </c>
      <c r="N16" s="45">
        <v>34</v>
      </c>
      <c r="P16" s="215"/>
      <c r="Q16" s="215"/>
      <c r="R16" s="215"/>
      <c r="S16" s="215"/>
      <c r="T16" s="215"/>
      <c r="U16" s="215"/>
    </row>
    <row r="17" spans="1:21" ht="21.75" customHeight="1">
      <c r="A17" s="210"/>
      <c r="B17" s="213" t="s">
        <v>44</v>
      </c>
      <c r="C17" s="214">
        <f t="shared" si="1"/>
        <v>2554</v>
      </c>
      <c r="D17" s="35">
        <v>108</v>
      </c>
      <c r="E17" s="35">
        <v>2182</v>
      </c>
      <c r="F17" s="35">
        <v>170</v>
      </c>
      <c r="G17" s="35">
        <v>76</v>
      </c>
      <c r="H17" s="35">
        <v>18</v>
      </c>
      <c r="I17" s="214">
        <v>2674</v>
      </c>
      <c r="J17" s="45">
        <v>201</v>
      </c>
      <c r="K17" s="45">
        <v>2157</v>
      </c>
      <c r="L17" s="45">
        <v>168</v>
      </c>
      <c r="M17" s="45">
        <v>113</v>
      </c>
      <c r="N17" s="45">
        <v>35</v>
      </c>
      <c r="P17" s="215"/>
      <c r="Q17" s="215"/>
      <c r="R17" s="215"/>
      <c r="S17" s="215"/>
      <c r="T17" s="215"/>
      <c r="U17" s="215"/>
    </row>
    <row r="18" spans="1:21" ht="21.75" customHeight="1">
      <c r="A18" s="210"/>
      <c r="B18" s="213" t="s">
        <v>43</v>
      </c>
      <c r="C18" s="214">
        <f t="shared" si="1"/>
        <v>1959</v>
      </c>
      <c r="D18" s="35">
        <v>24</v>
      </c>
      <c r="E18" s="35">
        <v>1693</v>
      </c>
      <c r="F18" s="35">
        <v>199</v>
      </c>
      <c r="G18" s="35">
        <v>37</v>
      </c>
      <c r="H18" s="35">
        <v>6</v>
      </c>
      <c r="I18" s="214">
        <v>2276</v>
      </c>
      <c r="J18" s="45">
        <v>84</v>
      </c>
      <c r="K18" s="45">
        <v>1893</v>
      </c>
      <c r="L18" s="45">
        <v>207</v>
      </c>
      <c r="M18" s="45">
        <v>62</v>
      </c>
      <c r="N18" s="45">
        <v>30</v>
      </c>
      <c r="P18" s="215"/>
      <c r="Q18" s="215"/>
      <c r="R18" s="215"/>
      <c r="S18" s="215"/>
      <c r="T18" s="215"/>
      <c r="U18" s="215"/>
    </row>
    <row r="19" spans="1:21" ht="21.75" customHeight="1">
      <c r="A19" s="210"/>
      <c r="B19" s="213" t="s">
        <v>42</v>
      </c>
      <c r="C19" s="214">
        <f t="shared" si="1"/>
        <v>1169</v>
      </c>
      <c r="D19" s="17">
        <v>15</v>
      </c>
      <c r="E19" s="35">
        <v>946</v>
      </c>
      <c r="F19" s="35">
        <v>181</v>
      </c>
      <c r="G19" s="17">
        <v>19</v>
      </c>
      <c r="H19" s="17">
        <v>8</v>
      </c>
      <c r="I19" s="214">
        <v>1616</v>
      </c>
      <c r="J19" s="47">
        <v>26</v>
      </c>
      <c r="K19" s="45">
        <v>1329</v>
      </c>
      <c r="L19" s="45">
        <v>220</v>
      </c>
      <c r="M19" s="45">
        <v>26</v>
      </c>
      <c r="N19" s="47">
        <v>15</v>
      </c>
      <c r="P19" s="215"/>
      <c r="Q19" s="215"/>
      <c r="R19" s="215"/>
      <c r="S19" s="215"/>
      <c r="T19" s="215"/>
      <c r="U19" s="215"/>
    </row>
    <row r="20" spans="1:21" ht="21.75" customHeight="1">
      <c r="A20" s="210"/>
      <c r="B20" s="213" t="s">
        <v>41</v>
      </c>
      <c r="C20" s="214">
        <f t="shared" si="1"/>
        <v>662</v>
      </c>
      <c r="D20" s="19">
        <v>6</v>
      </c>
      <c r="E20" s="218">
        <v>412</v>
      </c>
      <c r="F20" s="218">
        <v>236</v>
      </c>
      <c r="G20" s="19">
        <v>5</v>
      </c>
      <c r="H20" s="19">
        <v>3</v>
      </c>
      <c r="I20" s="214">
        <v>1042</v>
      </c>
      <c r="J20" s="84">
        <v>9</v>
      </c>
      <c r="K20" s="48">
        <v>704</v>
      </c>
      <c r="L20" s="48">
        <v>294</v>
      </c>
      <c r="M20" s="48">
        <v>16</v>
      </c>
      <c r="N20" s="84">
        <v>19</v>
      </c>
    </row>
    <row r="21" spans="1:21" ht="21.75" customHeight="1">
      <c r="A21" s="198"/>
      <c r="B21" s="219" t="s">
        <v>58</v>
      </c>
      <c r="C21" s="22">
        <f t="shared" ref="C21:N21" si="2">SUM(C22:C36)</f>
        <v>32948</v>
      </c>
      <c r="D21" s="21">
        <f t="shared" si="2"/>
        <v>7359</v>
      </c>
      <c r="E21" s="21">
        <f t="shared" si="2"/>
        <v>19638</v>
      </c>
      <c r="F21" s="21">
        <f t="shared" si="2"/>
        <v>4076</v>
      </c>
      <c r="G21" s="21">
        <f t="shared" si="2"/>
        <v>1627</v>
      </c>
      <c r="H21" s="21">
        <f t="shared" si="2"/>
        <v>248</v>
      </c>
      <c r="I21" s="22">
        <f t="shared" si="2"/>
        <v>33481</v>
      </c>
      <c r="J21" s="21">
        <f t="shared" si="2"/>
        <v>7286</v>
      </c>
      <c r="K21" s="21">
        <f t="shared" si="2"/>
        <v>19338</v>
      </c>
      <c r="L21" s="21">
        <f t="shared" si="2"/>
        <v>4477</v>
      </c>
      <c r="M21" s="21">
        <f t="shared" si="2"/>
        <v>1909</v>
      </c>
      <c r="N21" s="21">
        <f t="shared" si="2"/>
        <v>471</v>
      </c>
      <c r="O21" s="212"/>
      <c r="P21" s="215"/>
      <c r="Q21" s="215"/>
      <c r="R21" s="215"/>
      <c r="S21" s="215"/>
      <c r="T21" s="215"/>
      <c r="U21" s="215"/>
    </row>
    <row r="22" spans="1:21" ht="21.75" customHeight="1">
      <c r="A22" s="210"/>
      <c r="B22" s="213" t="s">
        <v>57</v>
      </c>
      <c r="C22" s="214">
        <f t="shared" ref="C22:C36" si="3">SUM(D22:H22)</f>
        <v>1780</v>
      </c>
      <c r="D22" s="218">
        <v>1777</v>
      </c>
      <c r="E22" s="218">
        <v>1</v>
      </c>
      <c r="F22" s="19" t="s">
        <v>54</v>
      </c>
      <c r="G22" s="19" t="s">
        <v>54</v>
      </c>
      <c r="H22" s="19">
        <v>2</v>
      </c>
      <c r="I22" s="214">
        <v>1642</v>
      </c>
      <c r="J22" s="48">
        <v>1635</v>
      </c>
      <c r="K22" s="48">
        <v>1</v>
      </c>
      <c r="L22" s="84" t="s">
        <v>52</v>
      </c>
      <c r="M22" s="84">
        <v>1</v>
      </c>
      <c r="N22" s="84">
        <v>5</v>
      </c>
      <c r="P22" s="215"/>
      <c r="Q22" s="215"/>
      <c r="R22" s="215"/>
      <c r="S22" s="216"/>
      <c r="T22" s="215"/>
      <c r="U22" s="215"/>
    </row>
    <row r="23" spans="1:21" ht="21.75" customHeight="1">
      <c r="A23" s="210"/>
      <c r="B23" s="213" t="s">
        <v>56</v>
      </c>
      <c r="C23" s="214">
        <f t="shared" si="3"/>
        <v>1713</v>
      </c>
      <c r="D23" s="35">
        <v>1570</v>
      </c>
      <c r="E23" s="35">
        <v>120</v>
      </c>
      <c r="F23" s="17" t="s">
        <v>54</v>
      </c>
      <c r="G23" s="35">
        <v>12</v>
      </c>
      <c r="H23" s="35">
        <v>11</v>
      </c>
      <c r="I23" s="214">
        <v>1737</v>
      </c>
      <c r="J23" s="45">
        <v>1571</v>
      </c>
      <c r="K23" s="45">
        <v>119</v>
      </c>
      <c r="L23" s="47">
        <v>1</v>
      </c>
      <c r="M23" s="47">
        <v>5</v>
      </c>
      <c r="N23" s="45">
        <v>41</v>
      </c>
      <c r="P23" s="215"/>
      <c r="Q23" s="215"/>
      <c r="R23" s="215"/>
      <c r="S23" s="215"/>
      <c r="T23" s="215"/>
      <c r="U23" s="215"/>
    </row>
    <row r="24" spans="1:21" ht="21.75" customHeight="1">
      <c r="A24" s="210"/>
      <c r="B24" s="213" t="s">
        <v>55</v>
      </c>
      <c r="C24" s="214">
        <f t="shared" si="3"/>
        <v>1690</v>
      </c>
      <c r="D24" s="35">
        <v>1082</v>
      </c>
      <c r="E24" s="35">
        <v>554</v>
      </c>
      <c r="F24" s="17" t="s">
        <v>54</v>
      </c>
      <c r="G24" s="35">
        <v>28</v>
      </c>
      <c r="H24" s="35">
        <v>26</v>
      </c>
      <c r="I24" s="214">
        <v>1646</v>
      </c>
      <c r="J24" s="45">
        <v>1014</v>
      </c>
      <c r="K24" s="45">
        <v>544</v>
      </c>
      <c r="L24" s="47">
        <v>1</v>
      </c>
      <c r="M24" s="47">
        <v>36</v>
      </c>
      <c r="N24" s="45">
        <v>51</v>
      </c>
      <c r="P24" s="215"/>
      <c r="Q24" s="215"/>
      <c r="R24" s="215"/>
      <c r="S24" s="215"/>
      <c r="T24" s="215"/>
      <c r="U24" s="215"/>
    </row>
    <row r="25" spans="1:21" ht="21.75" customHeight="1">
      <c r="A25" s="210"/>
      <c r="B25" s="213" t="s">
        <v>53</v>
      </c>
      <c r="C25" s="214">
        <f t="shared" si="3"/>
        <v>1929</v>
      </c>
      <c r="D25" s="35">
        <v>672</v>
      </c>
      <c r="E25" s="35">
        <v>1174</v>
      </c>
      <c r="F25" s="35">
        <v>3</v>
      </c>
      <c r="G25" s="35">
        <v>65</v>
      </c>
      <c r="H25" s="35">
        <v>15</v>
      </c>
      <c r="I25" s="214">
        <v>1781</v>
      </c>
      <c r="J25" s="45">
        <v>613</v>
      </c>
      <c r="K25" s="45">
        <v>1086</v>
      </c>
      <c r="L25" s="47" t="s">
        <v>52</v>
      </c>
      <c r="M25" s="45">
        <v>58</v>
      </c>
      <c r="N25" s="45">
        <v>24</v>
      </c>
      <c r="P25" s="215"/>
      <c r="Q25" s="215"/>
      <c r="R25" s="215"/>
      <c r="S25" s="216"/>
      <c r="T25" s="215"/>
      <c r="U25" s="215"/>
    </row>
    <row r="26" spans="1:21" ht="21.75" customHeight="1">
      <c r="A26" s="210"/>
      <c r="B26" s="213" t="s">
        <v>51</v>
      </c>
      <c r="C26" s="214">
        <f t="shared" si="3"/>
        <v>2304</v>
      </c>
      <c r="D26" s="35">
        <v>528</v>
      </c>
      <c r="E26" s="35">
        <v>1624</v>
      </c>
      <c r="F26" s="35">
        <v>6</v>
      </c>
      <c r="G26" s="35">
        <v>129</v>
      </c>
      <c r="H26" s="35">
        <v>17</v>
      </c>
      <c r="I26" s="214">
        <v>2041</v>
      </c>
      <c r="J26" s="45">
        <v>471</v>
      </c>
      <c r="K26" s="45">
        <v>1435</v>
      </c>
      <c r="L26" s="45">
        <v>4</v>
      </c>
      <c r="M26" s="45">
        <v>111</v>
      </c>
      <c r="N26" s="45">
        <v>20</v>
      </c>
      <c r="P26" s="215"/>
      <c r="Q26" s="215"/>
      <c r="R26" s="215"/>
      <c r="S26" s="215"/>
      <c r="T26" s="215"/>
      <c r="U26" s="215"/>
    </row>
    <row r="27" spans="1:21" ht="21.75" customHeight="1">
      <c r="A27" s="210"/>
      <c r="B27" s="213" t="s">
        <v>50</v>
      </c>
      <c r="C27" s="214">
        <f t="shared" si="3"/>
        <v>2995</v>
      </c>
      <c r="D27" s="35">
        <v>586</v>
      </c>
      <c r="E27" s="35">
        <v>2152</v>
      </c>
      <c r="F27" s="35">
        <v>16</v>
      </c>
      <c r="G27" s="35">
        <v>220</v>
      </c>
      <c r="H27" s="35">
        <v>21</v>
      </c>
      <c r="I27" s="214">
        <v>2377</v>
      </c>
      <c r="J27" s="45">
        <v>430</v>
      </c>
      <c r="K27" s="45">
        <v>1723</v>
      </c>
      <c r="L27" s="45">
        <v>14</v>
      </c>
      <c r="M27" s="45">
        <v>185</v>
      </c>
      <c r="N27" s="45">
        <v>25</v>
      </c>
      <c r="P27" s="215"/>
      <c r="Q27" s="215"/>
      <c r="R27" s="215"/>
      <c r="S27" s="215"/>
      <c r="T27" s="215"/>
      <c r="U27" s="215"/>
    </row>
    <row r="28" spans="1:21" ht="21.75" customHeight="1">
      <c r="A28" s="217" t="s">
        <v>3</v>
      </c>
      <c r="B28" s="213" t="s">
        <v>49</v>
      </c>
      <c r="C28" s="214">
        <f t="shared" si="3"/>
        <v>2679</v>
      </c>
      <c r="D28" s="35">
        <v>402</v>
      </c>
      <c r="E28" s="35">
        <v>1963</v>
      </c>
      <c r="F28" s="35">
        <v>27</v>
      </c>
      <c r="G28" s="35">
        <v>268</v>
      </c>
      <c r="H28" s="35">
        <v>19</v>
      </c>
      <c r="I28" s="214">
        <v>3059</v>
      </c>
      <c r="J28" s="45">
        <v>536</v>
      </c>
      <c r="K28" s="45">
        <v>2155</v>
      </c>
      <c r="L28" s="45">
        <v>22</v>
      </c>
      <c r="M28" s="45">
        <v>300</v>
      </c>
      <c r="N28" s="45">
        <v>46</v>
      </c>
      <c r="P28" s="215"/>
      <c r="Q28" s="215"/>
      <c r="R28" s="215"/>
      <c r="S28" s="215"/>
      <c r="T28" s="215"/>
      <c r="U28" s="215"/>
    </row>
    <row r="29" spans="1:21" ht="21.75" customHeight="1">
      <c r="A29" s="210"/>
      <c r="B29" s="213" t="s">
        <v>48</v>
      </c>
      <c r="C29" s="214">
        <f t="shared" si="3"/>
        <v>2279</v>
      </c>
      <c r="D29" s="35">
        <v>237</v>
      </c>
      <c r="E29" s="35">
        <v>1784</v>
      </c>
      <c r="F29" s="35">
        <v>64</v>
      </c>
      <c r="G29" s="35">
        <v>183</v>
      </c>
      <c r="H29" s="35">
        <v>11</v>
      </c>
      <c r="I29" s="214">
        <v>2699</v>
      </c>
      <c r="J29" s="45">
        <v>369</v>
      </c>
      <c r="K29" s="45">
        <v>1939</v>
      </c>
      <c r="L29" s="45">
        <v>54</v>
      </c>
      <c r="M29" s="45">
        <v>296</v>
      </c>
      <c r="N29" s="45">
        <v>41</v>
      </c>
      <c r="P29" s="215"/>
      <c r="Q29" s="215"/>
      <c r="R29" s="215"/>
      <c r="S29" s="215"/>
      <c r="T29" s="215"/>
      <c r="U29" s="215"/>
    </row>
    <row r="30" spans="1:21" ht="21.75" customHeight="1">
      <c r="A30" s="210"/>
      <c r="B30" s="213" t="s">
        <v>47</v>
      </c>
      <c r="C30" s="214">
        <f t="shared" si="3"/>
        <v>2147</v>
      </c>
      <c r="D30" s="35">
        <v>143</v>
      </c>
      <c r="E30" s="35">
        <v>1757</v>
      </c>
      <c r="F30" s="35">
        <v>97</v>
      </c>
      <c r="G30" s="35">
        <v>136</v>
      </c>
      <c r="H30" s="35">
        <v>14</v>
      </c>
      <c r="I30" s="214">
        <v>2246</v>
      </c>
      <c r="J30" s="45">
        <v>211</v>
      </c>
      <c r="K30" s="45">
        <v>1714</v>
      </c>
      <c r="L30" s="45">
        <v>96</v>
      </c>
      <c r="M30" s="45">
        <v>202</v>
      </c>
      <c r="N30" s="45">
        <v>23</v>
      </c>
      <c r="P30" s="215"/>
      <c r="Q30" s="215"/>
      <c r="R30" s="215"/>
      <c r="S30" s="215"/>
      <c r="T30" s="215"/>
      <c r="U30" s="215"/>
    </row>
    <row r="31" spans="1:21" ht="21.75" customHeight="1">
      <c r="A31" s="210"/>
      <c r="B31" s="213" t="s">
        <v>46</v>
      </c>
      <c r="C31" s="214">
        <f t="shared" si="3"/>
        <v>2555</v>
      </c>
      <c r="D31" s="35">
        <v>93</v>
      </c>
      <c r="E31" s="35">
        <v>2079</v>
      </c>
      <c r="F31" s="35">
        <v>203</v>
      </c>
      <c r="G31" s="35">
        <v>171</v>
      </c>
      <c r="H31" s="35">
        <v>9</v>
      </c>
      <c r="I31" s="214">
        <v>2137</v>
      </c>
      <c r="J31" s="45">
        <v>128</v>
      </c>
      <c r="K31" s="45">
        <v>1669</v>
      </c>
      <c r="L31" s="45">
        <v>141</v>
      </c>
      <c r="M31" s="45">
        <v>169</v>
      </c>
      <c r="N31" s="45">
        <v>30</v>
      </c>
      <c r="P31" s="215"/>
      <c r="Q31" s="215"/>
      <c r="R31" s="215"/>
      <c r="S31" s="215"/>
      <c r="T31" s="215"/>
      <c r="U31" s="215"/>
    </row>
    <row r="32" spans="1:21" ht="21.75" customHeight="1">
      <c r="A32" s="210"/>
      <c r="B32" s="213" t="s">
        <v>45</v>
      </c>
      <c r="C32" s="214">
        <f t="shared" si="3"/>
        <v>3170</v>
      </c>
      <c r="D32" s="35">
        <v>97</v>
      </c>
      <c r="E32" s="35">
        <v>2508</v>
      </c>
      <c r="F32" s="35">
        <v>391</v>
      </c>
      <c r="G32" s="35">
        <v>152</v>
      </c>
      <c r="H32" s="35">
        <v>22</v>
      </c>
      <c r="I32" s="214">
        <v>2490</v>
      </c>
      <c r="J32" s="45">
        <v>85</v>
      </c>
      <c r="K32" s="45">
        <v>1926</v>
      </c>
      <c r="L32" s="45">
        <v>287</v>
      </c>
      <c r="M32" s="45">
        <v>175</v>
      </c>
      <c r="N32" s="45">
        <v>17</v>
      </c>
      <c r="P32" s="215"/>
      <c r="Q32" s="215"/>
      <c r="R32" s="215"/>
      <c r="S32" s="215"/>
      <c r="T32" s="215"/>
      <c r="U32" s="215"/>
    </row>
    <row r="33" spans="1:21" ht="21.75" customHeight="1">
      <c r="A33" s="210"/>
      <c r="B33" s="213" t="s">
        <v>44</v>
      </c>
      <c r="C33" s="214">
        <f t="shared" si="3"/>
        <v>2776</v>
      </c>
      <c r="D33" s="35">
        <v>76</v>
      </c>
      <c r="E33" s="35">
        <v>1945</v>
      </c>
      <c r="F33" s="35">
        <v>628</v>
      </c>
      <c r="G33" s="35">
        <v>116</v>
      </c>
      <c r="H33" s="35">
        <v>11</v>
      </c>
      <c r="I33" s="214">
        <v>3101</v>
      </c>
      <c r="J33" s="45">
        <v>88</v>
      </c>
      <c r="K33" s="45">
        <v>2227</v>
      </c>
      <c r="L33" s="45">
        <v>587</v>
      </c>
      <c r="M33" s="45">
        <v>166</v>
      </c>
      <c r="N33" s="45">
        <v>33</v>
      </c>
      <c r="P33" s="215"/>
      <c r="Q33" s="215"/>
      <c r="R33" s="215"/>
      <c r="S33" s="215"/>
      <c r="T33" s="215"/>
      <c r="U33" s="215"/>
    </row>
    <row r="34" spans="1:21" ht="21.75" customHeight="1">
      <c r="A34" s="210"/>
      <c r="B34" s="213" t="s">
        <v>43</v>
      </c>
      <c r="C34" s="214">
        <f t="shared" si="3"/>
        <v>2159</v>
      </c>
      <c r="D34" s="35">
        <v>36</v>
      </c>
      <c r="E34" s="35">
        <v>1246</v>
      </c>
      <c r="F34" s="35">
        <v>781</v>
      </c>
      <c r="G34" s="35">
        <v>77</v>
      </c>
      <c r="H34" s="35">
        <v>19</v>
      </c>
      <c r="I34" s="214">
        <v>2634</v>
      </c>
      <c r="J34" s="45">
        <v>64</v>
      </c>
      <c r="K34" s="45">
        <v>1613</v>
      </c>
      <c r="L34" s="45">
        <v>828</v>
      </c>
      <c r="M34" s="45">
        <v>108</v>
      </c>
      <c r="N34" s="45">
        <v>21</v>
      </c>
      <c r="P34" s="215"/>
      <c r="Q34" s="215"/>
      <c r="R34" s="215"/>
      <c r="S34" s="215"/>
      <c r="T34" s="215"/>
      <c r="U34" s="215"/>
    </row>
    <row r="35" spans="1:21" ht="21.75" customHeight="1">
      <c r="A35" s="210"/>
      <c r="B35" s="213" t="s">
        <v>42</v>
      </c>
      <c r="C35" s="214">
        <f t="shared" si="3"/>
        <v>1395</v>
      </c>
      <c r="D35" s="35">
        <v>25</v>
      </c>
      <c r="E35" s="35">
        <v>544</v>
      </c>
      <c r="F35" s="35">
        <v>766</v>
      </c>
      <c r="G35" s="35">
        <v>42</v>
      </c>
      <c r="H35" s="35">
        <v>18</v>
      </c>
      <c r="I35" s="214">
        <v>1978</v>
      </c>
      <c r="J35" s="45">
        <v>34</v>
      </c>
      <c r="K35" s="45">
        <v>876</v>
      </c>
      <c r="L35" s="45">
        <v>970</v>
      </c>
      <c r="M35" s="45">
        <v>67</v>
      </c>
      <c r="N35" s="45">
        <v>31</v>
      </c>
      <c r="P35" s="215"/>
      <c r="Q35" s="215"/>
      <c r="R35" s="215"/>
      <c r="S35" s="215"/>
      <c r="T35" s="215"/>
      <c r="U35" s="215"/>
    </row>
    <row r="36" spans="1:21" ht="21.75" customHeight="1" thickBot="1">
      <c r="A36" s="29"/>
      <c r="B36" s="220" t="s">
        <v>41</v>
      </c>
      <c r="C36" s="221">
        <f t="shared" si="3"/>
        <v>1377</v>
      </c>
      <c r="D36" s="222">
        <v>35</v>
      </c>
      <c r="E36" s="222">
        <v>187</v>
      </c>
      <c r="F36" s="222">
        <v>1094</v>
      </c>
      <c r="G36" s="222">
        <v>28</v>
      </c>
      <c r="H36" s="222">
        <v>33</v>
      </c>
      <c r="I36" s="221">
        <v>1913</v>
      </c>
      <c r="J36" s="140">
        <v>37</v>
      </c>
      <c r="K36" s="140">
        <v>311</v>
      </c>
      <c r="L36" s="140">
        <v>1472</v>
      </c>
      <c r="M36" s="140">
        <v>30</v>
      </c>
      <c r="N36" s="140">
        <v>63</v>
      </c>
      <c r="P36" s="215"/>
      <c r="Q36" s="215"/>
      <c r="R36" s="215"/>
      <c r="S36" s="215"/>
      <c r="T36" s="215"/>
      <c r="U36" s="215"/>
    </row>
    <row r="37" spans="1:21" ht="15.75" customHeight="1">
      <c r="D37" s="223"/>
      <c r="E37" s="223"/>
      <c r="F37" s="223"/>
      <c r="G37" s="223"/>
      <c r="H37" s="223"/>
      <c r="K37" s="224"/>
      <c r="L37" s="224"/>
      <c r="M37" s="224"/>
      <c r="N37" s="225" t="s">
        <v>459</v>
      </c>
      <c r="P37" s="215"/>
      <c r="Q37" s="215"/>
      <c r="R37" s="215"/>
      <c r="S37" s="215"/>
      <c r="T37" s="215"/>
      <c r="U37" s="215"/>
    </row>
    <row r="38" spans="1:21" ht="20.100000000000001" customHeight="1">
      <c r="A38" s="226"/>
      <c r="B38" s="227"/>
      <c r="C38" s="217"/>
      <c r="D38" s="217"/>
      <c r="E38" s="228"/>
      <c r="F38" s="228"/>
      <c r="G38" s="228"/>
      <c r="H38" s="228"/>
      <c r="I38" s="226"/>
      <c r="J38" s="226"/>
      <c r="K38" s="228"/>
      <c r="L38" s="228"/>
      <c r="M38" s="228"/>
      <c r="N38" s="228"/>
      <c r="P38" s="215"/>
      <c r="Q38" s="215"/>
      <c r="R38" s="215"/>
      <c r="S38" s="215"/>
      <c r="T38" s="216"/>
      <c r="U38" s="215"/>
    </row>
    <row r="39" spans="1:21" ht="20.100000000000001" customHeight="1">
      <c r="B39" s="210"/>
      <c r="C39" s="210"/>
      <c r="D39" s="210"/>
      <c r="P39" s="215"/>
      <c r="Q39" s="215"/>
      <c r="R39" s="216"/>
      <c r="S39" s="215"/>
      <c r="T39" s="216"/>
      <c r="U39" s="215"/>
    </row>
    <row r="40" spans="1:21" ht="20.100000000000001" customHeight="1">
      <c r="C40" s="226"/>
      <c r="D40" s="226"/>
      <c r="E40" s="226"/>
      <c r="F40" s="226"/>
      <c r="G40" s="226"/>
      <c r="H40" s="226"/>
    </row>
  </sheetData>
  <mergeCells count="1">
    <mergeCell ref="E2:H2"/>
  </mergeCells>
  <phoneticPr fontId="3"/>
  <pageMargins left="0" right="0.78740157480314965" top="0.78740157480314965" bottom="0.59055118110236227" header="0.51181102362204722" footer="0.31496062992125984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130" zoomScaleNormal="100" zoomScaleSheetLayoutView="130" workbookViewId="0">
      <selection activeCell="D13" sqref="D13"/>
    </sheetView>
  </sheetViews>
  <sheetFormatPr defaultColWidth="9" defaultRowHeight="20.100000000000001" customHeight="1"/>
  <cols>
    <col min="1" max="1" width="16.88671875" style="33" customWidth="1"/>
    <col min="2" max="3" width="8.77734375" style="33" customWidth="1"/>
    <col min="4" max="4" width="8.77734375" style="35" customWidth="1"/>
    <col min="5" max="7" width="9" style="33"/>
    <col min="8" max="9" width="8.77734375" style="33" customWidth="1"/>
    <col min="10" max="16384" width="9" style="33"/>
  </cols>
  <sheetData>
    <row r="1" spans="1:10" ht="20.100000000000001" customHeight="1">
      <c r="A1" s="229" t="s">
        <v>108</v>
      </c>
      <c r="B1" s="196"/>
      <c r="C1" s="196"/>
      <c r="D1" s="230"/>
    </row>
    <row r="2" spans="1:10" ht="15" customHeight="1" thickBot="1">
      <c r="A2" s="210"/>
      <c r="B2" s="210"/>
      <c r="C2" s="210"/>
      <c r="D2" s="231"/>
      <c r="E2" s="231"/>
      <c r="F2" s="231"/>
      <c r="G2" s="231"/>
      <c r="H2" s="227"/>
      <c r="I2" s="227" t="s">
        <v>107</v>
      </c>
    </row>
    <row r="3" spans="1:10" ht="23.1" customHeight="1">
      <c r="A3" s="232" t="s">
        <v>106</v>
      </c>
      <c r="B3" s="233" t="s">
        <v>105</v>
      </c>
      <c r="C3" s="233" t="s">
        <v>451</v>
      </c>
      <c r="D3" s="234" t="s">
        <v>104</v>
      </c>
      <c r="E3" s="234" t="s">
        <v>103</v>
      </c>
      <c r="F3" s="235" t="s">
        <v>102</v>
      </c>
      <c r="G3" s="235" t="s">
        <v>101</v>
      </c>
      <c r="H3" s="236" t="s">
        <v>100</v>
      </c>
      <c r="I3" s="151" t="s">
        <v>450</v>
      </c>
      <c r="J3" s="34"/>
    </row>
    <row r="4" spans="1:10" ht="24.9" customHeight="1">
      <c r="A4" s="237" t="s">
        <v>99</v>
      </c>
      <c r="B4" s="54">
        <v>28532</v>
      </c>
      <c r="C4" s="54">
        <v>34699</v>
      </c>
      <c r="D4" s="53">
        <f>D5+D8+D12+D30</f>
        <v>38229</v>
      </c>
      <c r="E4" s="53">
        <f>E5+E8+E12+E30</f>
        <v>37402</v>
      </c>
      <c r="F4" s="52">
        <f>F5+F8+F12+F30</f>
        <v>36322</v>
      </c>
      <c r="G4" s="52">
        <f>G5+G8+G12+G30</f>
        <v>35844</v>
      </c>
      <c r="H4" s="52">
        <v>35521</v>
      </c>
      <c r="I4" s="52">
        <v>35996</v>
      </c>
      <c r="J4" s="34"/>
    </row>
    <row r="5" spans="1:10" ht="24.9" customHeight="1">
      <c r="A5" s="238" t="s">
        <v>98</v>
      </c>
      <c r="B5" s="44">
        <v>1346</v>
      </c>
      <c r="C5" s="44">
        <v>1020</v>
      </c>
      <c r="D5" s="35">
        <v>914</v>
      </c>
      <c r="E5" s="44">
        <f>SUM(E6:E7)</f>
        <v>807</v>
      </c>
      <c r="F5" s="43">
        <f>SUM(F6:F7)</f>
        <v>705</v>
      </c>
      <c r="G5" s="43">
        <f>SUM(G6:G7)</f>
        <v>555</v>
      </c>
      <c r="H5" s="43">
        <v>518</v>
      </c>
      <c r="I5" s="43">
        <f>SUM(I6:I7)</f>
        <v>457</v>
      </c>
      <c r="J5" s="34"/>
    </row>
    <row r="6" spans="1:10" ht="24.9" customHeight="1">
      <c r="A6" s="238" t="s">
        <v>97</v>
      </c>
      <c r="B6" s="44">
        <v>1342</v>
      </c>
      <c r="C6" s="44">
        <v>1017</v>
      </c>
      <c r="D6" s="35">
        <v>914</v>
      </c>
      <c r="E6" s="44">
        <v>805</v>
      </c>
      <c r="F6" s="43">
        <v>705</v>
      </c>
      <c r="G6" s="43">
        <v>553</v>
      </c>
      <c r="H6" s="43">
        <v>518</v>
      </c>
      <c r="I6" s="43">
        <v>454</v>
      </c>
      <c r="J6" s="34"/>
    </row>
    <row r="7" spans="1:10" ht="24.9" customHeight="1">
      <c r="A7" s="239" t="s">
        <v>96</v>
      </c>
      <c r="B7" s="51">
        <v>4</v>
      </c>
      <c r="C7" s="51">
        <v>3</v>
      </c>
      <c r="D7" s="50" t="s">
        <v>54</v>
      </c>
      <c r="E7" s="50">
        <v>2</v>
      </c>
      <c r="F7" s="50" t="s">
        <v>54</v>
      </c>
      <c r="G7" s="49">
        <v>2</v>
      </c>
      <c r="H7" s="50" t="s">
        <v>54</v>
      </c>
      <c r="I7" s="49">
        <v>3</v>
      </c>
      <c r="J7" s="34"/>
    </row>
    <row r="8" spans="1:10" ht="24.9" customHeight="1">
      <c r="A8" s="238" t="s">
        <v>95</v>
      </c>
      <c r="B8" s="44">
        <v>10899</v>
      </c>
      <c r="C8" s="44">
        <v>12240</v>
      </c>
      <c r="D8" s="35">
        <f t="shared" ref="D8:I8" si="0">SUM(D9:D11)</f>
        <v>12402</v>
      </c>
      <c r="E8" s="35">
        <f t="shared" si="0"/>
        <v>10872</v>
      </c>
      <c r="F8" s="48">
        <f t="shared" si="0"/>
        <v>9001</v>
      </c>
      <c r="G8" s="48">
        <f t="shared" si="0"/>
        <v>7883</v>
      </c>
      <c r="H8" s="48">
        <f t="shared" si="0"/>
        <v>7890</v>
      </c>
      <c r="I8" s="48">
        <f t="shared" si="0"/>
        <v>7659</v>
      </c>
      <c r="J8" s="34"/>
    </row>
    <row r="9" spans="1:10" ht="24.9" customHeight="1">
      <c r="A9" s="240" t="s">
        <v>94</v>
      </c>
      <c r="B9" s="33">
        <v>8</v>
      </c>
      <c r="C9" s="33">
        <v>6</v>
      </c>
      <c r="D9" s="35">
        <v>7</v>
      </c>
      <c r="E9" s="33">
        <v>4</v>
      </c>
      <c r="F9" s="47" t="s">
        <v>52</v>
      </c>
      <c r="G9" s="47">
        <v>3</v>
      </c>
      <c r="H9" s="47">
        <v>3</v>
      </c>
      <c r="I9" s="47">
        <v>2</v>
      </c>
      <c r="J9" s="34"/>
    </row>
    <row r="10" spans="1:10" ht="24.9" customHeight="1">
      <c r="A10" s="238" t="s">
        <v>93</v>
      </c>
      <c r="B10" s="44">
        <v>2351</v>
      </c>
      <c r="C10" s="44">
        <v>2997</v>
      </c>
      <c r="D10" s="35">
        <v>3567</v>
      </c>
      <c r="E10" s="44">
        <v>3307</v>
      </c>
      <c r="F10" s="43">
        <v>2882</v>
      </c>
      <c r="G10" s="43">
        <v>2604</v>
      </c>
      <c r="H10" s="43">
        <v>2591</v>
      </c>
      <c r="I10" s="43">
        <v>2553</v>
      </c>
      <c r="J10" s="34"/>
    </row>
    <row r="11" spans="1:10" ht="24.9" customHeight="1">
      <c r="A11" s="239" t="s">
        <v>92</v>
      </c>
      <c r="B11" s="42">
        <v>8540</v>
      </c>
      <c r="C11" s="42">
        <v>9237</v>
      </c>
      <c r="D11" s="41">
        <v>8828</v>
      </c>
      <c r="E11" s="46">
        <v>7561</v>
      </c>
      <c r="F11" s="46">
        <v>6119</v>
      </c>
      <c r="G11" s="46">
        <v>5276</v>
      </c>
      <c r="H11" s="46">
        <v>5296</v>
      </c>
      <c r="I11" s="46">
        <v>5104</v>
      </c>
      <c r="J11" s="34"/>
    </row>
    <row r="12" spans="1:10" ht="24.9" customHeight="1">
      <c r="A12" s="238" t="s">
        <v>91</v>
      </c>
      <c r="B12" s="44">
        <v>16260</v>
      </c>
      <c r="C12" s="44">
        <v>21218</v>
      </c>
      <c r="D12" s="35">
        <f t="shared" ref="D12:I12" si="1">SUM(D13:D29)</f>
        <v>24610</v>
      </c>
      <c r="E12" s="35">
        <f t="shared" si="1"/>
        <v>25330</v>
      </c>
      <c r="F12" s="45">
        <f t="shared" si="1"/>
        <v>25913</v>
      </c>
      <c r="G12" s="45">
        <f t="shared" si="1"/>
        <v>25661</v>
      </c>
      <c r="H12" s="45">
        <f t="shared" si="1"/>
        <v>25516</v>
      </c>
      <c r="I12" s="45">
        <f t="shared" si="1"/>
        <v>27126</v>
      </c>
      <c r="J12" s="34"/>
    </row>
    <row r="13" spans="1:10" ht="24.9" customHeight="1">
      <c r="A13" s="240" t="s">
        <v>90</v>
      </c>
      <c r="B13" s="33">
        <v>196</v>
      </c>
      <c r="C13" s="33">
        <v>204</v>
      </c>
      <c r="D13" s="35">
        <v>217</v>
      </c>
      <c r="E13" s="33">
        <v>197</v>
      </c>
      <c r="F13" s="34">
        <v>194</v>
      </c>
      <c r="G13" s="34">
        <v>171</v>
      </c>
      <c r="H13" s="34">
        <v>170</v>
      </c>
      <c r="I13" s="34">
        <v>176</v>
      </c>
      <c r="J13" s="34"/>
    </row>
    <row r="14" spans="1:10" ht="24.9" customHeight="1">
      <c r="A14" s="238" t="s">
        <v>89</v>
      </c>
      <c r="F14" s="43">
        <v>1304</v>
      </c>
      <c r="G14" s="43">
        <v>1262</v>
      </c>
      <c r="H14" s="43">
        <v>1246</v>
      </c>
      <c r="I14" s="43">
        <v>1377</v>
      </c>
      <c r="J14" s="34"/>
    </row>
    <row r="15" spans="1:10" ht="24.9" customHeight="1">
      <c r="A15" s="238"/>
      <c r="B15" s="44">
        <v>2125</v>
      </c>
      <c r="C15" s="44">
        <v>2537</v>
      </c>
      <c r="D15" s="35">
        <v>2666</v>
      </c>
      <c r="E15" s="44">
        <v>2794</v>
      </c>
      <c r="F15" s="43"/>
      <c r="G15" s="43"/>
      <c r="H15" s="43"/>
      <c r="I15" s="43"/>
      <c r="J15" s="34"/>
    </row>
    <row r="16" spans="1:10" ht="24.9" customHeight="1">
      <c r="A16" s="238" t="s">
        <v>88</v>
      </c>
      <c r="B16" s="44"/>
      <c r="C16" s="44"/>
      <c r="E16" s="44"/>
      <c r="F16" s="43">
        <v>2451</v>
      </c>
      <c r="G16" s="43">
        <v>2811</v>
      </c>
      <c r="H16" s="43">
        <v>2641</v>
      </c>
      <c r="I16" s="43">
        <v>3105</v>
      </c>
      <c r="J16" s="34"/>
    </row>
    <row r="17" spans="1:10" ht="24.9" customHeight="1">
      <c r="A17" s="238" t="s">
        <v>87</v>
      </c>
      <c r="B17" s="44"/>
      <c r="C17" s="44"/>
      <c r="E17" s="44"/>
      <c r="F17" s="43">
        <v>7529</v>
      </c>
      <c r="G17" s="43">
        <v>6868</v>
      </c>
      <c r="H17" s="43">
        <v>6390</v>
      </c>
      <c r="I17" s="43">
        <v>6439</v>
      </c>
      <c r="J17" s="34"/>
    </row>
    <row r="18" spans="1:10" ht="24.9" customHeight="1">
      <c r="A18" s="238"/>
      <c r="B18" s="44">
        <v>6618</v>
      </c>
      <c r="C18" s="44">
        <v>8280</v>
      </c>
      <c r="D18" s="35">
        <v>9503</v>
      </c>
      <c r="E18" s="44">
        <v>9323</v>
      </c>
      <c r="F18" s="43"/>
      <c r="G18" s="43"/>
      <c r="H18" s="43"/>
      <c r="I18" s="43"/>
      <c r="J18" s="34"/>
    </row>
    <row r="19" spans="1:10" ht="24.9" customHeight="1">
      <c r="A19" s="240" t="s">
        <v>86</v>
      </c>
      <c r="B19" s="44"/>
      <c r="C19" s="44"/>
      <c r="E19" s="44"/>
      <c r="F19" s="43">
        <v>1506</v>
      </c>
      <c r="G19" s="43">
        <v>1659</v>
      </c>
      <c r="H19" s="43">
        <v>1624</v>
      </c>
      <c r="I19" s="43">
        <v>1693</v>
      </c>
      <c r="J19" s="34"/>
    </row>
    <row r="20" spans="1:10" ht="24.9" customHeight="1">
      <c r="A20" s="238" t="s">
        <v>85</v>
      </c>
      <c r="B20" s="44">
        <v>1050</v>
      </c>
      <c r="C20" s="44">
        <v>1483</v>
      </c>
      <c r="D20" s="35">
        <v>1667</v>
      </c>
      <c r="E20" s="35">
        <v>1360</v>
      </c>
      <c r="F20" s="45">
        <v>1078</v>
      </c>
      <c r="G20" s="45">
        <v>1143</v>
      </c>
      <c r="H20" s="45">
        <v>1026</v>
      </c>
      <c r="I20" s="45">
        <v>953</v>
      </c>
      <c r="J20" s="34"/>
    </row>
    <row r="21" spans="1:10" ht="24.9" customHeight="1">
      <c r="A21" s="238"/>
      <c r="F21" s="34"/>
      <c r="G21" s="34"/>
      <c r="H21" s="34"/>
      <c r="I21" s="34"/>
      <c r="J21" s="34"/>
    </row>
    <row r="22" spans="1:10" ht="27" customHeight="1">
      <c r="A22" s="240" t="s">
        <v>84</v>
      </c>
      <c r="B22" s="33">
        <v>227</v>
      </c>
      <c r="C22" s="33">
        <v>410</v>
      </c>
      <c r="D22" s="35">
        <v>479</v>
      </c>
      <c r="E22" s="33">
        <v>505</v>
      </c>
      <c r="F22" s="34">
        <v>548</v>
      </c>
      <c r="G22" s="34">
        <v>784</v>
      </c>
      <c r="H22" s="34">
        <v>850</v>
      </c>
      <c r="I22" s="34">
        <v>928</v>
      </c>
      <c r="J22" s="34"/>
    </row>
    <row r="23" spans="1:10" ht="27" customHeight="1">
      <c r="A23" s="240" t="s">
        <v>83</v>
      </c>
      <c r="F23" s="34"/>
      <c r="G23" s="43">
        <v>1123</v>
      </c>
      <c r="H23" s="43">
        <v>1184</v>
      </c>
      <c r="I23" s="43">
        <v>1260</v>
      </c>
      <c r="J23" s="34"/>
    </row>
    <row r="24" spans="1:10" ht="27" customHeight="1">
      <c r="A24" s="240" t="s">
        <v>82</v>
      </c>
      <c r="F24" s="34"/>
      <c r="G24" s="45">
        <v>1352</v>
      </c>
      <c r="H24" s="45">
        <v>1365</v>
      </c>
      <c r="I24" s="45">
        <v>1330</v>
      </c>
      <c r="J24" s="34"/>
    </row>
    <row r="25" spans="1:10" ht="24.9" customHeight="1">
      <c r="A25" s="238" t="s">
        <v>81</v>
      </c>
      <c r="F25" s="43">
        <v>2625</v>
      </c>
      <c r="G25" s="43">
        <v>3093</v>
      </c>
      <c r="H25" s="43">
        <v>3678</v>
      </c>
      <c r="I25" s="43">
        <v>4172</v>
      </c>
      <c r="J25" s="241"/>
    </row>
    <row r="26" spans="1:10" ht="24.9" customHeight="1">
      <c r="A26" s="242" t="s">
        <v>80</v>
      </c>
      <c r="F26" s="43">
        <v>1563</v>
      </c>
      <c r="G26" s="43">
        <v>1574</v>
      </c>
      <c r="H26" s="43">
        <v>1560</v>
      </c>
      <c r="I26" s="43">
        <v>1694</v>
      </c>
      <c r="J26" s="241"/>
    </row>
    <row r="27" spans="1:10" ht="24.9" customHeight="1">
      <c r="A27" s="242" t="s">
        <v>79</v>
      </c>
      <c r="F27" s="34">
        <v>281</v>
      </c>
      <c r="G27" s="34">
        <v>141</v>
      </c>
      <c r="H27" s="34">
        <v>143</v>
      </c>
      <c r="I27" s="34">
        <v>156</v>
      </c>
      <c r="J27" s="34"/>
    </row>
    <row r="28" spans="1:10" ht="24.9" customHeight="1">
      <c r="A28" s="240" t="s">
        <v>78</v>
      </c>
      <c r="B28" s="44">
        <v>5044</v>
      </c>
      <c r="C28" s="44">
        <v>7131</v>
      </c>
      <c r="D28" s="35">
        <v>8724</v>
      </c>
      <c r="E28" s="44">
        <v>9760</v>
      </c>
      <c r="F28" s="43">
        <v>5476</v>
      </c>
      <c r="G28" s="43">
        <v>2535</v>
      </c>
      <c r="H28" s="43">
        <v>2539</v>
      </c>
      <c r="I28" s="43">
        <v>2611</v>
      </c>
      <c r="J28" s="34"/>
    </row>
    <row r="29" spans="1:10" ht="24.9" customHeight="1">
      <c r="A29" s="239" t="s">
        <v>77</v>
      </c>
      <c r="B29" s="42">
        <v>1000</v>
      </c>
      <c r="C29" s="42">
        <v>1173</v>
      </c>
      <c r="D29" s="41">
        <v>1354</v>
      </c>
      <c r="E29" s="41">
        <v>1391</v>
      </c>
      <c r="F29" s="40">
        <v>1358</v>
      </c>
      <c r="G29" s="40">
        <v>1145</v>
      </c>
      <c r="H29" s="40">
        <v>1100</v>
      </c>
      <c r="I29" s="40">
        <v>1232</v>
      </c>
      <c r="J29" s="34"/>
    </row>
    <row r="30" spans="1:10" ht="24.9" customHeight="1">
      <c r="A30" s="243" t="s">
        <v>76</v>
      </c>
      <c r="B30" s="39">
        <v>27</v>
      </c>
      <c r="C30" s="39">
        <v>221</v>
      </c>
      <c r="D30" s="38">
        <v>303</v>
      </c>
      <c r="E30" s="37">
        <v>393</v>
      </c>
      <c r="F30" s="37">
        <v>703</v>
      </c>
      <c r="G30" s="36">
        <v>1745</v>
      </c>
      <c r="H30" s="36">
        <v>1597</v>
      </c>
      <c r="I30" s="36">
        <v>754</v>
      </c>
      <c r="J30" s="34"/>
    </row>
    <row r="31" spans="1:10" ht="15" customHeight="1">
      <c r="A31" s="244" t="s">
        <v>75</v>
      </c>
      <c r="F31" s="34"/>
      <c r="G31" s="34"/>
      <c r="H31" s="34"/>
      <c r="I31" s="34"/>
      <c r="J31" s="34"/>
    </row>
    <row r="32" spans="1:10" ht="20.100000000000001" customHeight="1">
      <c r="A32" s="245" t="s">
        <v>74</v>
      </c>
      <c r="B32" s="33">
        <v>4.7</v>
      </c>
      <c r="C32" s="33">
        <v>2.9</v>
      </c>
      <c r="D32" s="32">
        <v>2.4</v>
      </c>
      <c r="E32" s="31">
        <f>E5/E4*100</f>
        <v>2.1576386289503238</v>
      </c>
      <c r="F32" s="30">
        <f>F5/F4*100</f>
        <v>1.9409724134133581</v>
      </c>
      <c r="G32" s="30">
        <f>G5/G4*100</f>
        <v>1.5483762972882491</v>
      </c>
      <c r="H32" s="30">
        <f>H5/H4*100</f>
        <v>1.458292277807494</v>
      </c>
      <c r="I32" s="30">
        <f>I5/I4*100</f>
        <v>1.2695855095010558</v>
      </c>
      <c r="J32" s="34"/>
    </row>
    <row r="33" spans="1:10" ht="20.100000000000001" customHeight="1">
      <c r="A33" s="245" t="s">
        <v>73</v>
      </c>
      <c r="B33" s="33">
        <v>38.200000000000003</v>
      </c>
      <c r="C33" s="33">
        <v>35.299999999999997</v>
      </c>
      <c r="D33" s="32">
        <v>32.4</v>
      </c>
      <c r="E33" s="31">
        <f>E8/E4*100</f>
        <v>29.067964279985027</v>
      </c>
      <c r="F33" s="30">
        <f>F8/F4*100</f>
        <v>24.781124387423599</v>
      </c>
      <c r="G33" s="30">
        <f>G8/G4*100</f>
        <v>21.992523155897779</v>
      </c>
      <c r="H33" s="30">
        <f>H8/H4*100</f>
        <v>22.212212494017624</v>
      </c>
      <c r="I33" s="30">
        <f>I8/I4*100</f>
        <v>21.277364151572399</v>
      </c>
      <c r="J33" s="34"/>
    </row>
    <row r="34" spans="1:10" ht="20.100000000000001" customHeight="1" thickBot="1">
      <c r="A34" s="246" t="s">
        <v>72</v>
      </c>
      <c r="B34" s="27">
        <v>57</v>
      </c>
      <c r="C34" s="29">
        <v>61.1</v>
      </c>
      <c r="D34" s="28">
        <v>64.400000000000006</v>
      </c>
      <c r="E34" s="27">
        <f>E12/E4*100</f>
        <v>67.72365114165018</v>
      </c>
      <c r="F34" s="26">
        <f>F12/F4*100</f>
        <v>71.342437090468593</v>
      </c>
      <c r="G34" s="26">
        <f>G12/G4*100</f>
        <v>71.590782278763527</v>
      </c>
      <c r="H34" s="26">
        <f>H12/H4*100</f>
        <v>71.833563244278025</v>
      </c>
      <c r="I34" s="26">
        <f>I12/I4*100</f>
        <v>75.358373152572511</v>
      </c>
      <c r="J34" s="34"/>
    </row>
    <row r="35" spans="1:10" ht="15.75" customHeight="1">
      <c r="A35" s="33" t="s">
        <v>476</v>
      </c>
      <c r="B35" s="35"/>
    </row>
    <row r="36" spans="1:10" ht="15.75" customHeight="1">
      <c r="B36" s="35"/>
      <c r="D36" s="247"/>
      <c r="E36" s="247"/>
      <c r="F36" s="247"/>
      <c r="G36" s="247"/>
      <c r="H36" s="17"/>
      <c r="I36" s="17" t="s">
        <v>460</v>
      </c>
    </row>
  </sheetData>
  <phoneticPr fontId="3"/>
  <pageMargins left="1.3385826771653544" right="0.9055118110236221" top="0.78740157480314965" bottom="0.78740157480314965" header="0.51181102362204722" footer="0.31496062992125984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topLeftCell="A7" zoomScale="90" zoomScaleNormal="100" zoomScaleSheetLayoutView="90" workbookViewId="0"/>
  </sheetViews>
  <sheetFormatPr defaultColWidth="9" defaultRowHeight="17.100000000000001" customHeight="1"/>
  <cols>
    <col min="1" max="1" width="10" style="13" customWidth="1"/>
    <col min="2" max="12" width="7.6640625" style="13" customWidth="1"/>
    <col min="13" max="14" width="8.6640625" style="13" customWidth="1"/>
    <col min="15" max="16384" width="9" style="13"/>
  </cols>
  <sheetData>
    <row r="1" spans="1:14" ht="20.100000000000001" customHeight="1">
      <c r="A1" s="255" t="s">
        <v>147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4" ht="15" customHeight="1" thickBot="1">
      <c r="A2" s="5"/>
      <c r="B2" s="5"/>
      <c r="C2" s="5"/>
      <c r="D2" s="5"/>
      <c r="E2" s="5"/>
      <c r="F2" s="5"/>
      <c r="G2" s="5"/>
      <c r="H2" s="5"/>
      <c r="J2" s="73"/>
      <c r="K2" s="73"/>
      <c r="L2" s="73"/>
      <c r="M2" s="73"/>
      <c r="N2" s="55" t="s">
        <v>253</v>
      </c>
    </row>
    <row r="3" spans="1:14" ht="15" customHeight="1">
      <c r="A3" s="462" t="s">
        <v>487</v>
      </c>
      <c r="B3" s="465" t="s">
        <v>146</v>
      </c>
      <c r="C3" s="249" t="s">
        <v>145</v>
      </c>
      <c r="D3" s="249" t="s">
        <v>144</v>
      </c>
      <c r="E3" s="249" t="s">
        <v>143</v>
      </c>
      <c r="F3" s="249" t="s">
        <v>142</v>
      </c>
      <c r="G3" s="249" t="s">
        <v>141</v>
      </c>
      <c r="H3" s="249" t="s">
        <v>140</v>
      </c>
      <c r="I3" s="249" t="s">
        <v>139</v>
      </c>
      <c r="J3" s="249" t="s">
        <v>138</v>
      </c>
      <c r="K3" s="249" t="s">
        <v>137</v>
      </c>
      <c r="L3" s="249" t="s">
        <v>136</v>
      </c>
      <c r="M3" s="249" t="s">
        <v>135</v>
      </c>
      <c r="N3" s="250" t="s">
        <v>134</v>
      </c>
    </row>
    <row r="4" spans="1:14" ht="15" customHeight="1">
      <c r="A4" s="463"/>
      <c r="B4" s="466"/>
      <c r="C4" s="456" t="s">
        <v>133</v>
      </c>
      <c r="D4" s="456" t="s">
        <v>132</v>
      </c>
      <c r="E4" s="456" t="s">
        <v>131</v>
      </c>
      <c r="F4" s="456" t="s">
        <v>130</v>
      </c>
      <c r="G4" s="456" t="s">
        <v>129</v>
      </c>
      <c r="H4" s="456" t="s">
        <v>128</v>
      </c>
      <c r="I4" s="456" t="s">
        <v>127</v>
      </c>
      <c r="J4" s="456" t="s">
        <v>126</v>
      </c>
      <c r="K4" s="456" t="s">
        <v>125</v>
      </c>
      <c r="L4" s="456" t="s">
        <v>124</v>
      </c>
      <c r="M4" s="456" t="s">
        <v>123</v>
      </c>
      <c r="N4" s="459" t="s">
        <v>122</v>
      </c>
    </row>
    <row r="5" spans="1:14" ht="15" customHeight="1">
      <c r="A5" s="463"/>
      <c r="B5" s="466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60"/>
    </row>
    <row r="6" spans="1:14" ht="15" customHeight="1">
      <c r="A6" s="464"/>
      <c r="B6" s="467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61"/>
    </row>
    <row r="7" spans="1:14" ht="24" customHeight="1">
      <c r="A7" s="251" t="s">
        <v>121</v>
      </c>
      <c r="B7" s="58">
        <v>35996</v>
      </c>
      <c r="C7" s="58">
        <v>572</v>
      </c>
      <c r="D7" s="58">
        <v>5955</v>
      </c>
      <c r="E7" s="58">
        <v>7832</v>
      </c>
      <c r="F7" s="58">
        <v>5309</v>
      </c>
      <c r="G7" s="58">
        <v>3846</v>
      </c>
      <c r="H7" s="58">
        <v>706</v>
      </c>
      <c r="I7" s="58">
        <v>456</v>
      </c>
      <c r="J7" s="58">
        <v>4178</v>
      </c>
      <c r="K7" s="58">
        <v>1318</v>
      </c>
      <c r="L7" s="58">
        <v>1536</v>
      </c>
      <c r="M7" s="58">
        <v>3586</v>
      </c>
      <c r="N7" s="58">
        <v>702</v>
      </c>
    </row>
    <row r="8" spans="1:14" ht="20.100000000000001" customHeight="1">
      <c r="A8" s="83" t="s">
        <v>120</v>
      </c>
      <c r="B8" s="18">
        <v>534</v>
      </c>
      <c r="C8" s="18" t="s">
        <v>54</v>
      </c>
      <c r="D8" s="18">
        <v>27</v>
      </c>
      <c r="E8" s="5">
        <v>24</v>
      </c>
      <c r="F8" s="5">
        <v>170</v>
      </c>
      <c r="G8" s="5">
        <v>172</v>
      </c>
      <c r="H8" s="5">
        <v>2</v>
      </c>
      <c r="I8" s="5">
        <v>1</v>
      </c>
      <c r="J8" s="5">
        <v>34</v>
      </c>
      <c r="K8" s="5">
        <v>3</v>
      </c>
      <c r="L8" s="5">
        <v>12</v>
      </c>
      <c r="M8" s="5">
        <v>72</v>
      </c>
      <c r="N8" s="5">
        <v>17</v>
      </c>
    </row>
    <row r="9" spans="1:14" ht="20.100000000000001" customHeight="1">
      <c r="A9" s="83" t="s">
        <v>119</v>
      </c>
      <c r="B9" s="18">
        <v>2159</v>
      </c>
      <c r="C9" s="18">
        <v>2</v>
      </c>
      <c r="D9" s="18">
        <v>373</v>
      </c>
      <c r="E9" s="5">
        <v>341</v>
      </c>
      <c r="F9" s="5">
        <v>494</v>
      </c>
      <c r="G9" s="5">
        <v>400</v>
      </c>
      <c r="H9" s="5">
        <v>14</v>
      </c>
      <c r="I9" s="5">
        <v>5</v>
      </c>
      <c r="J9" s="5">
        <v>211</v>
      </c>
      <c r="K9" s="5">
        <v>22</v>
      </c>
      <c r="L9" s="5">
        <v>66</v>
      </c>
      <c r="M9" s="5">
        <v>181</v>
      </c>
      <c r="N9" s="5">
        <v>50</v>
      </c>
    </row>
    <row r="10" spans="1:14" ht="20.100000000000001" customHeight="1">
      <c r="A10" s="83" t="s">
        <v>118</v>
      </c>
      <c r="B10" s="5">
        <v>2541</v>
      </c>
      <c r="C10" s="5">
        <v>2</v>
      </c>
      <c r="D10" s="5">
        <v>578</v>
      </c>
      <c r="E10" s="5">
        <v>552</v>
      </c>
      <c r="F10" s="5">
        <v>420</v>
      </c>
      <c r="G10" s="5">
        <v>268</v>
      </c>
      <c r="H10" s="5">
        <v>42</v>
      </c>
      <c r="I10" s="5">
        <v>6</v>
      </c>
      <c r="J10" s="5">
        <v>310</v>
      </c>
      <c r="K10" s="5">
        <v>50</v>
      </c>
      <c r="L10" s="5">
        <v>98</v>
      </c>
      <c r="M10" s="5">
        <v>168</v>
      </c>
      <c r="N10" s="5">
        <v>47</v>
      </c>
    </row>
    <row r="11" spans="1:14" ht="20.100000000000001" customHeight="1">
      <c r="A11" s="83" t="s">
        <v>117</v>
      </c>
      <c r="B11" s="5">
        <v>2801</v>
      </c>
      <c r="C11" s="5">
        <v>7</v>
      </c>
      <c r="D11" s="5">
        <v>551</v>
      </c>
      <c r="E11" s="5">
        <v>644</v>
      </c>
      <c r="F11" s="5">
        <v>418</v>
      </c>
      <c r="G11" s="5">
        <v>275</v>
      </c>
      <c r="H11" s="5">
        <v>59</v>
      </c>
      <c r="I11" s="5">
        <v>12</v>
      </c>
      <c r="J11" s="5">
        <v>363</v>
      </c>
      <c r="K11" s="5">
        <v>69</v>
      </c>
      <c r="L11" s="5">
        <v>137</v>
      </c>
      <c r="M11" s="5">
        <v>213</v>
      </c>
      <c r="N11" s="5">
        <v>53</v>
      </c>
    </row>
    <row r="12" spans="1:14" ht="20.100000000000001" customHeight="1">
      <c r="A12" s="83" t="s">
        <v>116</v>
      </c>
      <c r="B12" s="5">
        <v>3241</v>
      </c>
      <c r="C12" s="5">
        <v>16</v>
      </c>
      <c r="D12" s="5">
        <v>660</v>
      </c>
      <c r="E12" s="5">
        <v>744</v>
      </c>
      <c r="F12" s="5">
        <v>477</v>
      </c>
      <c r="G12" s="5">
        <v>325</v>
      </c>
      <c r="H12" s="5">
        <v>89</v>
      </c>
      <c r="I12" s="5">
        <v>13</v>
      </c>
      <c r="J12" s="5">
        <v>387</v>
      </c>
      <c r="K12" s="5">
        <v>71</v>
      </c>
      <c r="L12" s="5">
        <v>152</v>
      </c>
      <c r="M12" s="5">
        <v>249</v>
      </c>
      <c r="N12" s="5">
        <v>58</v>
      </c>
    </row>
    <row r="13" spans="1:14" ht="20.100000000000001" customHeight="1">
      <c r="A13" s="83" t="s">
        <v>115</v>
      </c>
      <c r="B13" s="5">
        <v>3952</v>
      </c>
      <c r="C13" s="5">
        <v>40</v>
      </c>
      <c r="D13" s="5">
        <v>766</v>
      </c>
      <c r="E13" s="5">
        <v>909</v>
      </c>
      <c r="F13" s="5">
        <v>587</v>
      </c>
      <c r="G13" s="5">
        <v>371</v>
      </c>
      <c r="H13" s="5">
        <v>84</v>
      </c>
      <c r="I13" s="5">
        <v>23</v>
      </c>
      <c r="J13" s="5">
        <v>506</v>
      </c>
      <c r="K13" s="5">
        <v>123</v>
      </c>
      <c r="L13" s="5">
        <v>158</v>
      </c>
      <c r="M13" s="5">
        <v>328</v>
      </c>
      <c r="N13" s="5">
        <v>57</v>
      </c>
    </row>
    <row r="14" spans="1:14" ht="20.100000000000001" customHeight="1">
      <c r="A14" s="83" t="s">
        <v>114</v>
      </c>
      <c r="B14" s="5">
        <v>4986</v>
      </c>
      <c r="C14" s="5">
        <v>70</v>
      </c>
      <c r="D14" s="5">
        <v>821</v>
      </c>
      <c r="E14" s="5">
        <v>1209</v>
      </c>
      <c r="F14" s="5">
        <v>708</v>
      </c>
      <c r="G14" s="5">
        <v>418</v>
      </c>
      <c r="H14" s="5">
        <v>79</v>
      </c>
      <c r="I14" s="5">
        <v>25</v>
      </c>
      <c r="J14" s="5">
        <v>677</v>
      </c>
      <c r="K14" s="5">
        <v>197</v>
      </c>
      <c r="L14" s="5">
        <v>251</v>
      </c>
      <c r="M14" s="5">
        <v>455</v>
      </c>
      <c r="N14" s="5">
        <v>76</v>
      </c>
    </row>
    <row r="15" spans="1:14" ht="20.100000000000001" customHeight="1">
      <c r="A15" s="83" t="s">
        <v>113</v>
      </c>
      <c r="B15" s="5">
        <v>4356</v>
      </c>
      <c r="C15" s="5">
        <v>75</v>
      </c>
      <c r="D15" s="5">
        <v>681</v>
      </c>
      <c r="E15" s="5">
        <v>1099</v>
      </c>
      <c r="F15" s="5">
        <v>620</v>
      </c>
      <c r="G15" s="5">
        <v>368</v>
      </c>
      <c r="H15" s="5">
        <v>60</v>
      </c>
      <c r="I15" s="5">
        <v>23</v>
      </c>
      <c r="J15" s="5">
        <v>516</v>
      </c>
      <c r="K15" s="5">
        <v>231</v>
      </c>
      <c r="L15" s="5">
        <v>189</v>
      </c>
      <c r="M15" s="5">
        <v>419</v>
      </c>
      <c r="N15" s="5">
        <v>75</v>
      </c>
    </row>
    <row r="16" spans="1:14" ht="20.100000000000001" customHeight="1">
      <c r="A16" s="83" t="s">
        <v>112</v>
      </c>
      <c r="B16" s="5">
        <v>3584</v>
      </c>
      <c r="C16" s="5">
        <v>81</v>
      </c>
      <c r="D16" s="5">
        <v>568</v>
      </c>
      <c r="E16" s="5">
        <v>948</v>
      </c>
      <c r="F16" s="5">
        <v>493</v>
      </c>
      <c r="G16" s="5">
        <v>298</v>
      </c>
      <c r="H16" s="5">
        <v>67</v>
      </c>
      <c r="I16" s="5">
        <v>23</v>
      </c>
      <c r="J16" s="5">
        <v>380</v>
      </c>
      <c r="K16" s="5">
        <v>181</v>
      </c>
      <c r="L16" s="5">
        <v>129</v>
      </c>
      <c r="M16" s="5">
        <v>361</v>
      </c>
      <c r="N16" s="5">
        <v>55</v>
      </c>
    </row>
    <row r="17" spans="1:14" ht="20.100000000000001" customHeight="1">
      <c r="A17" s="83" t="s">
        <v>111</v>
      </c>
      <c r="B17" s="5">
        <v>2832</v>
      </c>
      <c r="C17" s="5">
        <v>93</v>
      </c>
      <c r="D17" s="5">
        <v>419</v>
      </c>
      <c r="E17" s="5">
        <v>680</v>
      </c>
      <c r="F17" s="5">
        <v>358</v>
      </c>
      <c r="G17" s="5">
        <v>275</v>
      </c>
      <c r="H17" s="5">
        <v>54</v>
      </c>
      <c r="I17" s="5">
        <v>35</v>
      </c>
      <c r="J17" s="5">
        <v>314</v>
      </c>
      <c r="K17" s="5">
        <v>138</v>
      </c>
      <c r="L17" s="5">
        <v>101</v>
      </c>
      <c r="M17" s="5">
        <v>320</v>
      </c>
      <c r="N17" s="5">
        <v>45</v>
      </c>
    </row>
    <row r="18" spans="1:14" ht="20.100000000000001" customHeight="1">
      <c r="A18" s="83" t="s">
        <v>110</v>
      </c>
      <c r="B18" s="5">
        <v>2212</v>
      </c>
      <c r="C18" s="5">
        <v>63</v>
      </c>
      <c r="D18" s="5">
        <v>262</v>
      </c>
      <c r="E18" s="5">
        <v>320</v>
      </c>
      <c r="F18" s="5">
        <v>244</v>
      </c>
      <c r="G18" s="5">
        <v>285</v>
      </c>
      <c r="H18" s="5">
        <v>77</v>
      </c>
      <c r="I18" s="5">
        <v>63</v>
      </c>
      <c r="J18" s="5">
        <v>225</v>
      </c>
      <c r="K18" s="5">
        <v>124</v>
      </c>
      <c r="L18" s="5">
        <v>109</v>
      </c>
      <c r="M18" s="5">
        <v>390</v>
      </c>
      <c r="N18" s="5">
        <v>50</v>
      </c>
    </row>
    <row r="19" spans="1:14" ht="20.100000000000001" customHeight="1">
      <c r="A19" s="83" t="s">
        <v>109</v>
      </c>
      <c r="B19" s="5">
        <v>2798</v>
      </c>
      <c r="C19" s="5">
        <v>123</v>
      </c>
      <c r="D19" s="5">
        <v>249</v>
      </c>
      <c r="E19" s="5">
        <v>362</v>
      </c>
      <c r="F19" s="5">
        <v>320</v>
      </c>
      <c r="G19" s="5">
        <v>391</v>
      </c>
      <c r="H19" s="5">
        <v>79</v>
      </c>
      <c r="I19" s="5">
        <v>227</v>
      </c>
      <c r="J19" s="5">
        <v>255</v>
      </c>
      <c r="K19" s="5">
        <v>109</v>
      </c>
      <c r="L19" s="5">
        <v>134</v>
      </c>
      <c r="M19" s="5">
        <v>430</v>
      </c>
      <c r="N19" s="5">
        <v>119</v>
      </c>
    </row>
    <row r="20" spans="1:14" ht="24.75" customHeight="1">
      <c r="A20" s="252" t="s">
        <v>2</v>
      </c>
      <c r="B20" s="58">
        <v>20226</v>
      </c>
      <c r="C20" s="58">
        <v>503</v>
      </c>
      <c r="D20" s="58">
        <v>3244</v>
      </c>
      <c r="E20" s="58">
        <v>3243</v>
      </c>
      <c r="F20" s="58">
        <v>3039</v>
      </c>
      <c r="G20" s="58">
        <v>1257</v>
      </c>
      <c r="H20" s="58">
        <v>660</v>
      </c>
      <c r="I20" s="58">
        <v>282</v>
      </c>
      <c r="J20" s="58">
        <v>3007</v>
      </c>
      <c r="K20" s="58">
        <v>1254</v>
      </c>
      <c r="L20" s="58">
        <v>1493</v>
      </c>
      <c r="M20" s="58">
        <v>1849</v>
      </c>
      <c r="N20" s="58">
        <v>395</v>
      </c>
    </row>
    <row r="21" spans="1:14" ht="20.100000000000001" customHeight="1">
      <c r="A21" s="83" t="s">
        <v>120</v>
      </c>
      <c r="B21" s="18">
        <v>250</v>
      </c>
      <c r="C21" s="18" t="s">
        <v>52</v>
      </c>
      <c r="D21" s="18">
        <v>13</v>
      </c>
      <c r="E21" s="5">
        <v>7</v>
      </c>
      <c r="F21" s="5">
        <v>47</v>
      </c>
      <c r="G21" s="5">
        <v>78</v>
      </c>
      <c r="H21" s="5">
        <v>2</v>
      </c>
      <c r="I21" s="5">
        <v>1</v>
      </c>
      <c r="J21" s="5">
        <v>22</v>
      </c>
      <c r="K21" s="5">
        <v>3</v>
      </c>
      <c r="L21" s="5">
        <v>12</v>
      </c>
      <c r="M21" s="5">
        <v>52</v>
      </c>
      <c r="N21" s="5">
        <v>13</v>
      </c>
    </row>
    <row r="22" spans="1:14" ht="20.100000000000001" customHeight="1">
      <c r="A22" s="83" t="s">
        <v>119</v>
      </c>
      <c r="B22" s="18">
        <v>1042</v>
      </c>
      <c r="C22" s="18">
        <v>1</v>
      </c>
      <c r="D22" s="18">
        <v>161</v>
      </c>
      <c r="E22" s="5">
        <v>109</v>
      </c>
      <c r="F22" s="5">
        <v>213</v>
      </c>
      <c r="G22" s="5">
        <v>156</v>
      </c>
      <c r="H22" s="5">
        <v>14</v>
      </c>
      <c r="I22" s="5">
        <v>3</v>
      </c>
      <c r="J22" s="5">
        <v>160</v>
      </c>
      <c r="K22" s="5">
        <v>21</v>
      </c>
      <c r="L22" s="5">
        <v>61</v>
      </c>
      <c r="M22" s="5">
        <v>121</v>
      </c>
      <c r="N22" s="5">
        <v>22</v>
      </c>
    </row>
    <row r="23" spans="1:14" ht="20.100000000000001" customHeight="1">
      <c r="A23" s="83" t="s">
        <v>118</v>
      </c>
      <c r="B23" s="5">
        <v>1331</v>
      </c>
      <c r="C23" s="5">
        <v>2</v>
      </c>
      <c r="D23" s="5">
        <v>282</v>
      </c>
      <c r="E23" s="5">
        <v>175</v>
      </c>
      <c r="F23" s="5">
        <v>227</v>
      </c>
      <c r="G23" s="5">
        <v>91</v>
      </c>
      <c r="H23" s="5">
        <v>39</v>
      </c>
      <c r="I23" s="5">
        <v>4</v>
      </c>
      <c r="J23" s="5">
        <v>229</v>
      </c>
      <c r="K23" s="5">
        <v>45</v>
      </c>
      <c r="L23" s="5">
        <v>95</v>
      </c>
      <c r="M23" s="5">
        <v>114</v>
      </c>
      <c r="N23" s="5">
        <v>28</v>
      </c>
    </row>
    <row r="24" spans="1:14" ht="20.100000000000001" customHeight="1">
      <c r="A24" s="83" t="s">
        <v>117</v>
      </c>
      <c r="B24" s="5">
        <v>1623</v>
      </c>
      <c r="C24" s="5">
        <v>7</v>
      </c>
      <c r="D24" s="5">
        <v>309</v>
      </c>
      <c r="E24" s="5">
        <v>238</v>
      </c>
      <c r="F24" s="5">
        <v>265</v>
      </c>
      <c r="G24" s="5">
        <v>103</v>
      </c>
      <c r="H24" s="5">
        <v>56</v>
      </c>
      <c r="I24" s="5">
        <v>6</v>
      </c>
      <c r="J24" s="5">
        <v>277</v>
      </c>
      <c r="K24" s="5">
        <v>67</v>
      </c>
      <c r="L24" s="5">
        <v>130</v>
      </c>
      <c r="M24" s="5">
        <v>136</v>
      </c>
      <c r="N24" s="5">
        <v>29</v>
      </c>
    </row>
    <row r="25" spans="1:14" ht="20.100000000000001" customHeight="1">
      <c r="A25" s="83" t="s">
        <v>116</v>
      </c>
      <c r="B25" s="5">
        <v>1883</v>
      </c>
      <c r="C25" s="5">
        <v>15</v>
      </c>
      <c r="D25" s="5">
        <v>371</v>
      </c>
      <c r="E25" s="5">
        <v>290</v>
      </c>
      <c r="F25" s="5">
        <v>293</v>
      </c>
      <c r="G25" s="5">
        <v>116</v>
      </c>
      <c r="H25" s="5">
        <v>81</v>
      </c>
      <c r="I25" s="5">
        <v>13</v>
      </c>
      <c r="J25" s="5">
        <v>308</v>
      </c>
      <c r="K25" s="5">
        <v>65</v>
      </c>
      <c r="L25" s="5">
        <v>146</v>
      </c>
      <c r="M25" s="5">
        <v>151</v>
      </c>
      <c r="N25" s="5">
        <v>34</v>
      </c>
    </row>
    <row r="26" spans="1:14" ht="20.100000000000001" customHeight="1">
      <c r="A26" s="83" t="s">
        <v>115</v>
      </c>
      <c r="B26" s="5">
        <v>2213</v>
      </c>
      <c r="C26" s="5">
        <v>34</v>
      </c>
      <c r="D26" s="5">
        <v>420</v>
      </c>
      <c r="E26" s="5">
        <v>359</v>
      </c>
      <c r="F26" s="5">
        <v>348</v>
      </c>
      <c r="G26" s="5">
        <v>115</v>
      </c>
      <c r="H26" s="5">
        <v>75</v>
      </c>
      <c r="I26" s="5">
        <v>16</v>
      </c>
      <c r="J26" s="5">
        <v>376</v>
      </c>
      <c r="K26" s="5">
        <v>117</v>
      </c>
      <c r="L26" s="5">
        <v>154</v>
      </c>
      <c r="M26" s="5">
        <v>163</v>
      </c>
      <c r="N26" s="5">
        <v>36</v>
      </c>
    </row>
    <row r="27" spans="1:14" ht="20.100000000000001" customHeight="1">
      <c r="A27" s="83" t="s">
        <v>114</v>
      </c>
      <c r="B27" s="5">
        <v>2717</v>
      </c>
      <c r="C27" s="5">
        <v>65</v>
      </c>
      <c r="D27" s="5">
        <v>420</v>
      </c>
      <c r="E27" s="5">
        <v>448</v>
      </c>
      <c r="F27" s="5">
        <v>428</v>
      </c>
      <c r="G27" s="5">
        <v>119</v>
      </c>
      <c r="H27" s="5">
        <v>71</v>
      </c>
      <c r="I27" s="5">
        <v>19</v>
      </c>
      <c r="J27" s="5">
        <v>465</v>
      </c>
      <c r="K27" s="5">
        <v>184</v>
      </c>
      <c r="L27" s="5">
        <v>248</v>
      </c>
      <c r="M27" s="5">
        <v>205</v>
      </c>
      <c r="N27" s="5">
        <v>45</v>
      </c>
    </row>
    <row r="28" spans="1:14" ht="20.100000000000001" customHeight="1">
      <c r="A28" s="83" t="s">
        <v>113</v>
      </c>
      <c r="B28" s="5">
        <v>2384</v>
      </c>
      <c r="C28" s="5">
        <v>69</v>
      </c>
      <c r="D28" s="5">
        <v>356</v>
      </c>
      <c r="E28" s="5">
        <v>447</v>
      </c>
      <c r="F28" s="5">
        <v>380</v>
      </c>
      <c r="G28" s="5">
        <v>89</v>
      </c>
      <c r="H28" s="5">
        <v>54</v>
      </c>
      <c r="I28" s="5">
        <v>14</v>
      </c>
      <c r="J28" s="5">
        <v>364</v>
      </c>
      <c r="K28" s="5">
        <v>213</v>
      </c>
      <c r="L28" s="5">
        <v>185</v>
      </c>
      <c r="M28" s="5">
        <v>169</v>
      </c>
      <c r="N28" s="5">
        <v>44</v>
      </c>
    </row>
    <row r="29" spans="1:14" ht="20.100000000000001" customHeight="1">
      <c r="A29" s="83" t="s">
        <v>112</v>
      </c>
      <c r="B29" s="5">
        <v>2048</v>
      </c>
      <c r="C29" s="5">
        <v>70</v>
      </c>
      <c r="D29" s="5">
        <v>311</v>
      </c>
      <c r="E29" s="5">
        <v>466</v>
      </c>
      <c r="F29" s="5">
        <v>310</v>
      </c>
      <c r="G29" s="5">
        <v>64</v>
      </c>
      <c r="H29" s="5">
        <v>63</v>
      </c>
      <c r="I29" s="5">
        <v>12</v>
      </c>
      <c r="J29" s="5">
        <v>264</v>
      </c>
      <c r="K29" s="5">
        <v>175</v>
      </c>
      <c r="L29" s="5">
        <v>125</v>
      </c>
      <c r="M29" s="5">
        <v>157</v>
      </c>
      <c r="N29" s="5">
        <v>31</v>
      </c>
    </row>
    <row r="30" spans="1:14" ht="20.100000000000001" customHeight="1">
      <c r="A30" s="83" t="s">
        <v>111</v>
      </c>
      <c r="B30" s="5">
        <v>1665</v>
      </c>
      <c r="C30" s="5">
        <v>82</v>
      </c>
      <c r="D30" s="5">
        <v>245</v>
      </c>
      <c r="E30" s="5">
        <v>386</v>
      </c>
      <c r="F30" s="5">
        <v>220</v>
      </c>
      <c r="G30" s="5">
        <v>73</v>
      </c>
      <c r="H30" s="5">
        <v>52</v>
      </c>
      <c r="I30" s="5">
        <v>17</v>
      </c>
      <c r="J30" s="5">
        <v>199</v>
      </c>
      <c r="K30" s="5">
        <v>136</v>
      </c>
      <c r="L30" s="5">
        <v>100</v>
      </c>
      <c r="M30" s="5">
        <v>131</v>
      </c>
      <c r="N30" s="5">
        <v>24</v>
      </c>
    </row>
    <row r="31" spans="1:14" ht="20.100000000000001" customHeight="1">
      <c r="A31" s="83" t="s">
        <v>110</v>
      </c>
      <c r="B31" s="5">
        <v>1330</v>
      </c>
      <c r="C31" s="5">
        <v>58</v>
      </c>
      <c r="D31" s="5">
        <v>176</v>
      </c>
      <c r="E31" s="5">
        <v>164</v>
      </c>
      <c r="F31" s="5">
        <v>125</v>
      </c>
      <c r="G31" s="5">
        <v>94</v>
      </c>
      <c r="H31" s="5">
        <v>75</v>
      </c>
      <c r="I31" s="5">
        <v>39</v>
      </c>
      <c r="J31" s="5">
        <v>155</v>
      </c>
      <c r="K31" s="5">
        <v>119</v>
      </c>
      <c r="L31" s="5">
        <v>108</v>
      </c>
      <c r="M31" s="5">
        <v>190</v>
      </c>
      <c r="N31" s="5">
        <v>27</v>
      </c>
    </row>
    <row r="32" spans="1:14" ht="20.100000000000001" customHeight="1">
      <c r="A32" s="83" t="s">
        <v>109</v>
      </c>
      <c r="B32" s="5">
        <v>1740</v>
      </c>
      <c r="C32" s="5">
        <v>100</v>
      </c>
      <c r="D32" s="5">
        <v>180</v>
      </c>
      <c r="E32" s="5">
        <v>154</v>
      </c>
      <c r="F32" s="5">
        <v>183</v>
      </c>
      <c r="G32" s="5">
        <v>159</v>
      </c>
      <c r="H32" s="5">
        <v>78</v>
      </c>
      <c r="I32" s="5">
        <v>138</v>
      </c>
      <c r="J32" s="5">
        <v>188</v>
      </c>
      <c r="K32" s="5">
        <v>109</v>
      </c>
      <c r="L32" s="5">
        <v>129</v>
      </c>
      <c r="M32" s="5">
        <v>260</v>
      </c>
      <c r="N32" s="5">
        <v>62</v>
      </c>
    </row>
    <row r="33" spans="1:14" ht="26.25" customHeight="1">
      <c r="A33" s="252" t="s">
        <v>3</v>
      </c>
      <c r="B33" s="58">
        <v>15770</v>
      </c>
      <c r="C33" s="58">
        <v>69</v>
      </c>
      <c r="D33" s="58">
        <v>2711</v>
      </c>
      <c r="E33" s="58">
        <v>4589</v>
      </c>
      <c r="F33" s="58">
        <v>2270</v>
      </c>
      <c r="G33" s="58">
        <v>2589</v>
      </c>
      <c r="H33" s="58">
        <v>46</v>
      </c>
      <c r="I33" s="58">
        <v>174</v>
      </c>
      <c r="J33" s="58">
        <v>1171</v>
      </c>
      <c r="K33" s="58">
        <v>64</v>
      </c>
      <c r="L33" s="58">
        <v>43</v>
      </c>
      <c r="M33" s="58">
        <v>1737</v>
      </c>
      <c r="N33" s="58">
        <v>307</v>
      </c>
    </row>
    <row r="34" spans="1:14" ht="20.100000000000001" customHeight="1">
      <c r="A34" s="83" t="s">
        <v>120</v>
      </c>
      <c r="B34" s="18">
        <v>284</v>
      </c>
      <c r="C34" s="18" t="s">
        <v>52</v>
      </c>
      <c r="D34" s="18">
        <v>14</v>
      </c>
      <c r="E34" s="5">
        <v>17</v>
      </c>
      <c r="F34" s="5">
        <v>123</v>
      </c>
      <c r="G34" s="5">
        <v>94</v>
      </c>
      <c r="H34" s="18" t="s">
        <v>52</v>
      </c>
      <c r="I34" s="18" t="s">
        <v>52</v>
      </c>
      <c r="J34" s="18">
        <v>12</v>
      </c>
      <c r="K34" s="18" t="s">
        <v>52</v>
      </c>
      <c r="L34" s="18" t="s">
        <v>52</v>
      </c>
      <c r="M34" s="5">
        <v>20</v>
      </c>
      <c r="N34" s="5">
        <v>4</v>
      </c>
    </row>
    <row r="35" spans="1:14" ht="20.100000000000001" customHeight="1">
      <c r="A35" s="83" t="s">
        <v>119</v>
      </c>
      <c r="B35" s="18">
        <v>1117</v>
      </c>
      <c r="C35" s="18">
        <v>1</v>
      </c>
      <c r="D35" s="18">
        <v>212</v>
      </c>
      <c r="E35" s="5">
        <v>232</v>
      </c>
      <c r="F35" s="5">
        <v>281</v>
      </c>
      <c r="G35" s="5">
        <v>244</v>
      </c>
      <c r="H35" s="18" t="s">
        <v>52</v>
      </c>
      <c r="I35" s="18">
        <v>2</v>
      </c>
      <c r="J35" s="18">
        <v>51</v>
      </c>
      <c r="K35" s="18">
        <v>1</v>
      </c>
      <c r="L35" s="18">
        <v>5</v>
      </c>
      <c r="M35" s="5">
        <v>60</v>
      </c>
      <c r="N35" s="5">
        <v>28</v>
      </c>
    </row>
    <row r="36" spans="1:14" ht="20.100000000000001" customHeight="1">
      <c r="A36" s="83" t="s">
        <v>118</v>
      </c>
      <c r="B36" s="5">
        <v>1210</v>
      </c>
      <c r="C36" s="18" t="s">
        <v>52</v>
      </c>
      <c r="D36" s="5">
        <v>296</v>
      </c>
      <c r="E36" s="5">
        <v>377</v>
      </c>
      <c r="F36" s="5">
        <v>193</v>
      </c>
      <c r="G36" s="5">
        <v>177</v>
      </c>
      <c r="H36" s="5">
        <v>3</v>
      </c>
      <c r="I36" s="5">
        <v>2</v>
      </c>
      <c r="J36" s="5">
        <v>81</v>
      </c>
      <c r="K36" s="5">
        <v>5</v>
      </c>
      <c r="L36" s="5">
        <v>3</v>
      </c>
      <c r="M36" s="5">
        <v>54</v>
      </c>
      <c r="N36" s="5">
        <v>19</v>
      </c>
    </row>
    <row r="37" spans="1:14" ht="20.100000000000001" customHeight="1">
      <c r="A37" s="83" t="s">
        <v>117</v>
      </c>
      <c r="B37" s="5">
        <v>1178</v>
      </c>
      <c r="C37" s="18" t="s">
        <v>52</v>
      </c>
      <c r="D37" s="5">
        <v>242</v>
      </c>
      <c r="E37" s="5">
        <v>406</v>
      </c>
      <c r="F37" s="5">
        <v>153</v>
      </c>
      <c r="G37" s="5">
        <v>172</v>
      </c>
      <c r="H37" s="5">
        <v>3</v>
      </c>
      <c r="I37" s="5">
        <v>6</v>
      </c>
      <c r="J37" s="5">
        <v>86</v>
      </c>
      <c r="K37" s="5">
        <v>2</v>
      </c>
      <c r="L37" s="5">
        <v>7</v>
      </c>
      <c r="M37" s="5">
        <v>77</v>
      </c>
      <c r="N37" s="5">
        <v>24</v>
      </c>
    </row>
    <row r="38" spans="1:14" ht="20.100000000000001" customHeight="1">
      <c r="A38" s="83" t="s">
        <v>116</v>
      </c>
      <c r="B38" s="5">
        <v>1358</v>
      </c>
      <c r="C38" s="18">
        <v>1</v>
      </c>
      <c r="D38" s="5">
        <v>289</v>
      </c>
      <c r="E38" s="5">
        <v>454</v>
      </c>
      <c r="F38" s="5">
        <v>184</v>
      </c>
      <c r="G38" s="5">
        <v>209</v>
      </c>
      <c r="H38" s="5">
        <v>8</v>
      </c>
      <c r="I38" s="18" t="s">
        <v>52</v>
      </c>
      <c r="J38" s="5">
        <v>79</v>
      </c>
      <c r="K38" s="5">
        <v>6</v>
      </c>
      <c r="L38" s="5">
        <v>6</v>
      </c>
      <c r="M38" s="5">
        <v>98</v>
      </c>
      <c r="N38" s="5">
        <v>24</v>
      </c>
    </row>
    <row r="39" spans="1:14" ht="20.100000000000001" customHeight="1">
      <c r="A39" s="83" t="s">
        <v>115</v>
      </c>
      <c r="B39" s="5">
        <v>1739</v>
      </c>
      <c r="C39" s="5">
        <v>6</v>
      </c>
      <c r="D39" s="5">
        <v>346</v>
      </c>
      <c r="E39" s="5">
        <v>550</v>
      </c>
      <c r="F39" s="5">
        <v>239</v>
      </c>
      <c r="G39" s="5">
        <v>256</v>
      </c>
      <c r="H39" s="5">
        <v>9</v>
      </c>
      <c r="I39" s="5">
        <v>7</v>
      </c>
      <c r="J39" s="5">
        <v>130</v>
      </c>
      <c r="K39" s="5">
        <v>6</v>
      </c>
      <c r="L39" s="5">
        <v>4</v>
      </c>
      <c r="M39" s="5">
        <v>165</v>
      </c>
      <c r="N39" s="5">
        <v>21</v>
      </c>
    </row>
    <row r="40" spans="1:14" ht="20.100000000000001" customHeight="1">
      <c r="A40" s="83" t="s">
        <v>114</v>
      </c>
      <c r="B40" s="5">
        <v>2269</v>
      </c>
      <c r="C40" s="5">
        <v>5</v>
      </c>
      <c r="D40" s="5">
        <v>401</v>
      </c>
      <c r="E40" s="5">
        <v>761</v>
      </c>
      <c r="F40" s="5">
        <v>280</v>
      </c>
      <c r="G40" s="5">
        <v>299</v>
      </c>
      <c r="H40" s="5">
        <v>8</v>
      </c>
      <c r="I40" s="5">
        <v>6</v>
      </c>
      <c r="J40" s="5">
        <v>212</v>
      </c>
      <c r="K40" s="5">
        <v>13</v>
      </c>
      <c r="L40" s="5">
        <v>3</v>
      </c>
      <c r="M40" s="5">
        <v>250</v>
      </c>
      <c r="N40" s="5">
        <v>31</v>
      </c>
    </row>
    <row r="41" spans="1:14" ht="20.100000000000001" customHeight="1">
      <c r="A41" s="83" t="s">
        <v>113</v>
      </c>
      <c r="B41" s="5">
        <v>1972</v>
      </c>
      <c r="C41" s="5">
        <v>6</v>
      </c>
      <c r="D41" s="5">
        <v>325</v>
      </c>
      <c r="E41" s="5">
        <v>652</v>
      </c>
      <c r="F41" s="5">
        <v>240</v>
      </c>
      <c r="G41" s="5">
        <v>279</v>
      </c>
      <c r="H41" s="5">
        <v>6</v>
      </c>
      <c r="I41" s="5">
        <v>9</v>
      </c>
      <c r="J41" s="5">
        <v>152</v>
      </c>
      <c r="K41" s="5">
        <v>18</v>
      </c>
      <c r="L41" s="5">
        <v>4</v>
      </c>
      <c r="M41" s="5">
        <v>250</v>
      </c>
      <c r="N41" s="5">
        <v>31</v>
      </c>
    </row>
    <row r="42" spans="1:14" ht="20.100000000000001" customHeight="1">
      <c r="A42" s="83" t="s">
        <v>112</v>
      </c>
      <c r="B42" s="5">
        <v>1536</v>
      </c>
      <c r="C42" s="5">
        <v>11</v>
      </c>
      <c r="D42" s="5">
        <v>257</v>
      </c>
      <c r="E42" s="5">
        <v>482</v>
      </c>
      <c r="F42" s="5">
        <v>183</v>
      </c>
      <c r="G42" s="5">
        <v>234</v>
      </c>
      <c r="H42" s="5">
        <v>4</v>
      </c>
      <c r="I42" s="5">
        <v>11</v>
      </c>
      <c r="J42" s="5">
        <v>116</v>
      </c>
      <c r="K42" s="5">
        <v>6</v>
      </c>
      <c r="L42" s="5">
        <v>4</v>
      </c>
      <c r="M42" s="5">
        <v>204</v>
      </c>
      <c r="N42" s="5">
        <v>24</v>
      </c>
    </row>
    <row r="43" spans="1:14" ht="20.100000000000001" customHeight="1">
      <c r="A43" s="83" t="s">
        <v>111</v>
      </c>
      <c r="B43" s="5">
        <v>1167</v>
      </c>
      <c r="C43" s="5">
        <v>11</v>
      </c>
      <c r="D43" s="5">
        <v>174</v>
      </c>
      <c r="E43" s="5">
        <v>294</v>
      </c>
      <c r="F43" s="5">
        <v>138</v>
      </c>
      <c r="G43" s="5">
        <v>202</v>
      </c>
      <c r="H43" s="5">
        <v>2</v>
      </c>
      <c r="I43" s="5">
        <v>18</v>
      </c>
      <c r="J43" s="5">
        <v>115</v>
      </c>
      <c r="K43" s="5">
        <v>2</v>
      </c>
      <c r="L43" s="5">
        <v>1</v>
      </c>
      <c r="M43" s="5">
        <v>189</v>
      </c>
      <c r="N43" s="5">
        <v>21</v>
      </c>
    </row>
    <row r="44" spans="1:14" ht="20.100000000000001" customHeight="1">
      <c r="A44" s="83" t="s">
        <v>110</v>
      </c>
      <c r="B44" s="5">
        <v>882</v>
      </c>
      <c r="C44" s="5">
        <v>5</v>
      </c>
      <c r="D44" s="5">
        <v>86</v>
      </c>
      <c r="E44" s="5">
        <v>156</v>
      </c>
      <c r="F44" s="5">
        <v>119</v>
      </c>
      <c r="G44" s="5">
        <v>191</v>
      </c>
      <c r="H44" s="5">
        <v>2</v>
      </c>
      <c r="I44" s="5">
        <v>24</v>
      </c>
      <c r="J44" s="5">
        <v>70</v>
      </c>
      <c r="K44" s="5">
        <v>5</v>
      </c>
      <c r="L44" s="5">
        <v>1</v>
      </c>
      <c r="M44" s="5">
        <v>200</v>
      </c>
      <c r="N44" s="5">
        <v>23</v>
      </c>
    </row>
    <row r="45" spans="1:14" ht="20.100000000000001" customHeight="1" thickBot="1">
      <c r="A45" s="120" t="s">
        <v>109</v>
      </c>
      <c r="B45" s="11">
        <v>1058</v>
      </c>
      <c r="C45" s="11">
        <v>23</v>
      </c>
      <c r="D45" s="11">
        <v>69</v>
      </c>
      <c r="E45" s="5">
        <v>208</v>
      </c>
      <c r="F45" s="5">
        <v>137</v>
      </c>
      <c r="G45" s="5">
        <v>232</v>
      </c>
      <c r="H45" s="5">
        <v>1</v>
      </c>
      <c r="I45" s="5">
        <v>89</v>
      </c>
      <c r="J45" s="5">
        <v>67</v>
      </c>
      <c r="K45" s="18" t="s">
        <v>54</v>
      </c>
      <c r="L45" s="5">
        <v>5</v>
      </c>
      <c r="M45" s="5">
        <v>170</v>
      </c>
      <c r="N45" s="5">
        <v>57</v>
      </c>
    </row>
    <row r="46" spans="1:14" ht="15.75" customHeight="1">
      <c r="E46" s="253"/>
      <c r="F46" s="253"/>
      <c r="G46" s="253"/>
      <c r="H46" s="253"/>
      <c r="I46" s="253"/>
      <c r="J46" s="253"/>
      <c r="K46" s="253"/>
      <c r="L46" s="253"/>
      <c r="M46" s="253"/>
      <c r="N46" s="254" t="s">
        <v>461</v>
      </c>
    </row>
  </sheetData>
  <mergeCells count="14">
    <mergeCell ref="A3:A6"/>
    <mergeCell ref="B3:B6"/>
    <mergeCell ref="C4:C6"/>
    <mergeCell ref="D4:D6"/>
    <mergeCell ref="E4:E6"/>
    <mergeCell ref="F4:F6"/>
    <mergeCell ref="M4:M6"/>
    <mergeCell ref="N4:N6"/>
    <mergeCell ref="G4:G6"/>
    <mergeCell ref="H4:H6"/>
    <mergeCell ref="I4:I6"/>
    <mergeCell ref="J4:J6"/>
    <mergeCell ref="K4:K6"/>
    <mergeCell ref="L4:L6"/>
  </mergeCells>
  <phoneticPr fontId="3"/>
  <pageMargins left="0.43307086614173229" right="0.9055118110236221" top="0.78740157480314965" bottom="0.78740157480314965" header="0.51181102362204722" footer="0.31496062992125984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view="pageBreakPreview" topLeftCell="A28" zoomScale="90" zoomScaleNormal="100" zoomScaleSheetLayoutView="90" workbookViewId="0"/>
  </sheetViews>
  <sheetFormatPr defaultColWidth="9" defaultRowHeight="17.100000000000001" customHeight="1"/>
  <cols>
    <col min="1" max="1" width="9.88671875" style="13" customWidth="1"/>
    <col min="2" max="12" width="8.33203125" style="13" customWidth="1"/>
    <col min="13" max="16384" width="9" style="13"/>
  </cols>
  <sheetData>
    <row r="1" spans="1:12" ht="20.100000000000001" customHeight="1">
      <c r="A1" s="255" t="s">
        <v>167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2" ht="15" customHeight="1" thickBot="1">
      <c r="A2" s="5"/>
      <c r="B2" s="5"/>
      <c r="C2" s="5"/>
      <c r="D2" s="5"/>
      <c r="E2" s="5"/>
      <c r="F2" s="5"/>
      <c r="G2" s="5"/>
      <c r="H2" s="5"/>
      <c r="J2" s="73"/>
      <c r="K2" s="73"/>
      <c r="L2" s="55" t="s">
        <v>253</v>
      </c>
    </row>
    <row r="3" spans="1:12" ht="17.399999999999999" customHeight="1">
      <c r="A3" s="257"/>
      <c r="B3" s="258"/>
      <c r="C3" s="259" t="s">
        <v>166</v>
      </c>
      <c r="D3" s="260"/>
      <c r="E3" s="260"/>
      <c r="F3" s="260"/>
      <c r="G3" s="260"/>
      <c r="H3" s="260"/>
      <c r="I3" s="261"/>
      <c r="J3" s="260" t="s">
        <v>165</v>
      </c>
      <c r="K3" s="260"/>
      <c r="L3" s="260"/>
    </row>
    <row r="4" spans="1:12" ht="17.399999999999999" customHeight="1">
      <c r="A4" s="262" t="s">
        <v>164</v>
      </c>
      <c r="B4" s="263" t="s">
        <v>146</v>
      </c>
      <c r="C4" s="264"/>
      <c r="D4" s="265" t="s">
        <v>163</v>
      </c>
      <c r="E4" s="265"/>
      <c r="F4" s="265"/>
      <c r="G4" s="265"/>
      <c r="H4" s="265"/>
      <c r="I4" s="266"/>
      <c r="J4" s="264"/>
      <c r="K4" s="262"/>
      <c r="L4" s="262"/>
    </row>
    <row r="5" spans="1:12" ht="17.399999999999999" customHeight="1">
      <c r="A5" s="262" t="s">
        <v>162</v>
      </c>
      <c r="B5" s="267"/>
      <c r="C5" s="268" t="s">
        <v>156</v>
      </c>
      <c r="D5" s="468" t="s">
        <v>156</v>
      </c>
      <c r="E5" s="268" t="s">
        <v>161</v>
      </c>
      <c r="F5" s="269" t="s">
        <v>160</v>
      </c>
      <c r="G5" s="269" t="s">
        <v>159</v>
      </c>
      <c r="H5" s="468" t="s">
        <v>158</v>
      </c>
      <c r="I5" s="266" t="s">
        <v>157</v>
      </c>
      <c r="J5" s="268" t="s">
        <v>156</v>
      </c>
      <c r="K5" s="270" t="s">
        <v>155</v>
      </c>
      <c r="L5" s="271" t="s">
        <v>155</v>
      </c>
    </row>
    <row r="6" spans="1:12" ht="17.399999999999999" customHeight="1">
      <c r="A6" s="272" t="s">
        <v>154</v>
      </c>
      <c r="B6" s="273"/>
      <c r="C6" s="274"/>
      <c r="D6" s="469"/>
      <c r="E6" s="275" t="s">
        <v>153</v>
      </c>
      <c r="F6" s="276" t="s">
        <v>152</v>
      </c>
      <c r="G6" s="276" t="s">
        <v>151</v>
      </c>
      <c r="H6" s="469"/>
      <c r="I6" s="277" t="s">
        <v>150</v>
      </c>
      <c r="J6" s="274"/>
      <c r="K6" s="277" t="s">
        <v>149</v>
      </c>
      <c r="L6" s="278" t="s">
        <v>148</v>
      </c>
    </row>
    <row r="7" spans="1:12" ht="20.100000000000001" customHeight="1">
      <c r="A7" s="279" t="s">
        <v>121</v>
      </c>
      <c r="B7" s="57">
        <v>65712</v>
      </c>
      <c r="C7" s="60">
        <v>37441</v>
      </c>
      <c r="D7" s="60">
        <v>35996</v>
      </c>
      <c r="E7" s="60">
        <v>28958</v>
      </c>
      <c r="F7" s="60">
        <v>5343</v>
      </c>
      <c r="G7" s="60">
        <v>908</v>
      </c>
      <c r="H7" s="60">
        <v>787</v>
      </c>
      <c r="I7" s="60">
        <v>1445</v>
      </c>
      <c r="J7" s="60">
        <v>25176</v>
      </c>
      <c r="K7" s="60">
        <v>9333</v>
      </c>
      <c r="L7" s="60">
        <v>3332</v>
      </c>
    </row>
    <row r="8" spans="1:12" ht="17.100000000000001" customHeight="1">
      <c r="A8" s="13" t="s">
        <v>120</v>
      </c>
      <c r="B8" s="57">
        <v>3398</v>
      </c>
      <c r="C8" s="13">
        <v>567</v>
      </c>
      <c r="D8" s="13">
        <v>534</v>
      </c>
      <c r="E8" s="13">
        <v>121</v>
      </c>
      <c r="F8" s="13">
        <v>17</v>
      </c>
      <c r="G8" s="13">
        <v>392</v>
      </c>
      <c r="H8" s="13">
        <v>4</v>
      </c>
      <c r="I8" s="13">
        <v>33</v>
      </c>
      <c r="J8" s="13">
        <v>2663</v>
      </c>
      <c r="K8" s="13">
        <v>12</v>
      </c>
      <c r="L8" s="13">
        <v>2595</v>
      </c>
    </row>
    <row r="9" spans="1:12" ht="17.100000000000001" customHeight="1">
      <c r="A9" s="13" t="s">
        <v>119</v>
      </c>
      <c r="B9" s="57">
        <v>3426</v>
      </c>
      <c r="C9" s="13">
        <v>2298</v>
      </c>
      <c r="D9" s="13">
        <v>2159</v>
      </c>
      <c r="E9" s="13">
        <v>1582</v>
      </c>
      <c r="F9" s="13">
        <v>78</v>
      </c>
      <c r="G9" s="13">
        <v>470</v>
      </c>
      <c r="H9" s="13">
        <v>29</v>
      </c>
      <c r="I9" s="13">
        <v>139</v>
      </c>
      <c r="J9" s="13">
        <v>836</v>
      </c>
      <c r="K9" s="13">
        <v>87</v>
      </c>
      <c r="L9" s="13">
        <v>683</v>
      </c>
    </row>
    <row r="10" spans="1:12" ht="17.100000000000001" customHeight="1">
      <c r="A10" s="13" t="s">
        <v>118</v>
      </c>
      <c r="B10" s="57">
        <v>3338</v>
      </c>
      <c r="C10" s="13">
        <v>2679</v>
      </c>
      <c r="D10" s="13">
        <v>2541</v>
      </c>
      <c r="E10" s="13">
        <v>2329</v>
      </c>
      <c r="F10" s="13">
        <v>102</v>
      </c>
      <c r="G10" s="13">
        <v>19</v>
      </c>
      <c r="H10" s="13">
        <v>91</v>
      </c>
      <c r="I10" s="13">
        <v>138</v>
      </c>
      <c r="J10" s="13">
        <v>278</v>
      </c>
      <c r="K10" s="13">
        <v>200</v>
      </c>
      <c r="L10" s="13">
        <v>23</v>
      </c>
    </row>
    <row r="11" spans="1:12" ht="17.100000000000001" customHeight="1">
      <c r="A11" s="13" t="s">
        <v>117</v>
      </c>
      <c r="B11" s="57">
        <v>3716</v>
      </c>
      <c r="C11" s="13">
        <v>2925</v>
      </c>
      <c r="D11" s="13">
        <v>2801</v>
      </c>
      <c r="E11" s="13">
        <v>2492</v>
      </c>
      <c r="F11" s="13">
        <v>200</v>
      </c>
      <c r="G11" s="13">
        <v>7</v>
      </c>
      <c r="H11" s="13">
        <v>102</v>
      </c>
      <c r="I11" s="13">
        <v>124</v>
      </c>
      <c r="J11" s="13">
        <v>460</v>
      </c>
      <c r="K11" s="13">
        <v>406</v>
      </c>
      <c r="L11" s="13">
        <v>6</v>
      </c>
    </row>
    <row r="12" spans="1:12" ht="17.100000000000001" customHeight="1">
      <c r="A12" s="13" t="s">
        <v>116</v>
      </c>
      <c r="B12" s="57">
        <v>4269</v>
      </c>
      <c r="C12" s="13">
        <v>3378</v>
      </c>
      <c r="D12" s="13">
        <v>3241</v>
      </c>
      <c r="E12" s="13">
        <v>2782</v>
      </c>
      <c r="F12" s="13">
        <v>379</v>
      </c>
      <c r="G12" s="13">
        <v>3</v>
      </c>
      <c r="H12" s="13">
        <v>77</v>
      </c>
      <c r="I12" s="13">
        <v>137</v>
      </c>
      <c r="J12" s="13">
        <v>570</v>
      </c>
      <c r="K12" s="13">
        <v>500</v>
      </c>
      <c r="L12" s="13">
        <v>4</v>
      </c>
    </row>
    <row r="13" spans="1:12" ht="17.100000000000001" customHeight="1">
      <c r="A13" s="13" t="s">
        <v>115</v>
      </c>
      <c r="B13" s="57">
        <v>4947</v>
      </c>
      <c r="C13" s="13">
        <v>4093</v>
      </c>
      <c r="D13" s="13">
        <v>3952</v>
      </c>
      <c r="E13" s="13">
        <v>3293</v>
      </c>
      <c r="F13" s="13">
        <v>598</v>
      </c>
      <c r="G13" s="13">
        <v>6</v>
      </c>
      <c r="H13" s="13">
        <v>55</v>
      </c>
      <c r="I13" s="13">
        <v>141</v>
      </c>
      <c r="J13" s="13">
        <v>535</v>
      </c>
      <c r="K13" s="13">
        <v>446</v>
      </c>
      <c r="L13" s="13">
        <v>5</v>
      </c>
    </row>
    <row r="14" spans="1:12" ht="17.100000000000001" customHeight="1">
      <c r="A14" s="13" t="s">
        <v>114</v>
      </c>
      <c r="B14" s="57">
        <v>6196</v>
      </c>
      <c r="C14" s="13">
        <v>5158</v>
      </c>
      <c r="D14" s="13">
        <v>4986</v>
      </c>
      <c r="E14" s="13">
        <v>4099</v>
      </c>
      <c r="F14" s="13">
        <v>814</v>
      </c>
      <c r="G14" s="13">
        <v>5</v>
      </c>
      <c r="H14" s="13">
        <v>68</v>
      </c>
      <c r="I14" s="13">
        <v>172</v>
      </c>
      <c r="J14" s="13">
        <v>680</v>
      </c>
      <c r="K14" s="13">
        <v>569</v>
      </c>
      <c r="L14" s="13">
        <v>4</v>
      </c>
    </row>
    <row r="15" spans="1:12" ht="17.100000000000001" customHeight="1">
      <c r="A15" s="13" t="s">
        <v>113</v>
      </c>
      <c r="B15" s="57">
        <v>5460</v>
      </c>
      <c r="C15" s="13">
        <v>4529</v>
      </c>
      <c r="D15" s="13">
        <v>4356</v>
      </c>
      <c r="E15" s="13">
        <v>3608</v>
      </c>
      <c r="F15" s="13">
        <v>692</v>
      </c>
      <c r="G15" s="13">
        <v>1</v>
      </c>
      <c r="H15" s="13">
        <v>55</v>
      </c>
      <c r="I15" s="13">
        <v>173</v>
      </c>
      <c r="J15" s="13">
        <v>631</v>
      </c>
      <c r="K15" s="13">
        <v>512</v>
      </c>
      <c r="L15" s="16">
        <v>3</v>
      </c>
    </row>
    <row r="16" spans="1:12" ht="17.100000000000001" customHeight="1">
      <c r="A16" s="13" t="s">
        <v>112</v>
      </c>
      <c r="B16" s="57">
        <v>4621</v>
      </c>
      <c r="C16" s="13">
        <v>3711</v>
      </c>
      <c r="D16" s="13">
        <v>3584</v>
      </c>
      <c r="E16" s="13">
        <v>2965</v>
      </c>
      <c r="F16" s="13">
        <v>567</v>
      </c>
      <c r="G16" s="16">
        <v>1</v>
      </c>
      <c r="H16" s="13">
        <v>51</v>
      </c>
      <c r="I16" s="13">
        <v>127</v>
      </c>
      <c r="J16" s="13">
        <v>740</v>
      </c>
      <c r="K16" s="13">
        <v>611</v>
      </c>
      <c r="L16" s="16" t="s">
        <v>52</v>
      </c>
    </row>
    <row r="17" spans="1:12" ht="17.100000000000001" customHeight="1">
      <c r="A17" s="13" t="s">
        <v>111</v>
      </c>
      <c r="B17" s="57">
        <v>4215</v>
      </c>
      <c r="C17" s="13">
        <v>2943</v>
      </c>
      <c r="D17" s="13">
        <v>2832</v>
      </c>
      <c r="E17" s="13">
        <v>2253</v>
      </c>
      <c r="F17" s="13">
        <v>521</v>
      </c>
      <c r="G17" s="16" t="s">
        <v>52</v>
      </c>
      <c r="H17" s="13">
        <v>58</v>
      </c>
      <c r="I17" s="13">
        <v>111</v>
      </c>
      <c r="J17" s="13">
        <v>1138</v>
      </c>
      <c r="K17" s="13">
        <v>823</v>
      </c>
      <c r="L17" s="13">
        <v>4</v>
      </c>
    </row>
    <row r="18" spans="1:12" ht="17.100000000000001" customHeight="1">
      <c r="A18" s="13" t="s">
        <v>110</v>
      </c>
      <c r="B18" s="57">
        <v>4892</v>
      </c>
      <c r="C18" s="13">
        <v>2300</v>
      </c>
      <c r="D18" s="13">
        <v>2212</v>
      </c>
      <c r="E18" s="13">
        <v>1594</v>
      </c>
      <c r="F18" s="13">
        <v>547</v>
      </c>
      <c r="G18" s="16">
        <v>3</v>
      </c>
      <c r="H18" s="13">
        <v>68</v>
      </c>
      <c r="I18" s="13">
        <v>88</v>
      </c>
      <c r="J18" s="13">
        <v>2523</v>
      </c>
      <c r="K18" s="13">
        <v>1261</v>
      </c>
      <c r="L18" s="13">
        <v>1</v>
      </c>
    </row>
    <row r="19" spans="1:12" ht="17.100000000000001" customHeight="1">
      <c r="A19" s="63" t="s">
        <v>109</v>
      </c>
      <c r="B19" s="64">
        <v>17234</v>
      </c>
      <c r="C19" s="63">
        <v>2860</v>
      </c>
      <c r="D19" s="63">
        <v>2798</v>
      </c>
      <c r="E19" s="63">
        <v>1840</v>
      </c>
      <c r="F19" s="63">
        <v>828</v>
      </c>
      <c r="G19" s="62">
        <v>1</v>
      </c>
      <c r="H19" s="63">
        <v>129</v>
      </c>
      <c r="I19" s="63">
        <v>62</v>
      </c>
      <c r="J19" s="63">
        <v>14122</v>
      </c>
      <c r="K19" s="63">
        <v>3906</v>
      </c>
      <c r="L19" s="63">
        <v>4</v>
      </c>
    </row>
    <row r="20" spans="1:12" ht="20.100000000000001" customHeight="1">
      <c r="A20" s="279" t="s">
        <v>2</v>
      </c>
      <c r="B20" s="57">
        <v>32231</v>
      </c>
      <c r="C20" s="60">
        <v>21140</v>
      </c>
      <c r="D20" s="60">
        <v>20226</v>
      </c>
      <c r="E20" s="60">
        <v>18875</v>
      </c>
      <c r="F20" s="60">
        <v>530</v>
      </c>
      <c r="G20" s="60">
        <v>440</v>
      </c>
      <c r="H20" s="60">
        <v>381</v>
      </c>
      <c r="I20" s="60">
        <v>914</v>
      </c>
      <c r="J20" s="60">
        <v>9297</v>
      </c>
      <c r="K20" s="60">
        <v>1103</v>
      </c>
      <c r="L20" s="60">
        <v>1734</v>
      </c>
    </row>
    <row r="21" spans="1:12" ht="17.100000000000001" customHeight="1">
      <c r="A21" s="13" t="s">
        <v>120</v>
      </c>
      <c r="B21" s="57">
        <v>1756</v>
      </c>
      <c r="C21" s="13">
        <v>272</v>
      </c>
      <c r="D21" s="13">
        <v>250</v>
      </c>
      <c r="E21" s="13">
        <v>73</v>
      </c>
      <c r="F21" s="13">
        <v>5</v>
      </c>
      <c r="G21" s="13">
        <v>169</v>
      </c>
      <c r="H21" s="13">
        <v>3</v>
      </c>
      <c r="I21" s="13">
        <v>22</v>
      </c>
      <c r="J21" s="13">
        <v>1394</v>
      </c>
      <c r="K21" s="13">
        <v>5</v>
      </c>
      <c r="L21" s="13">
        <v>1355</v>
      </c>
    </row>
    <row r="22" spans="1:12" ht="17.100000000000001" customHeight="1">
      <c r="A22" s="13" t="s">
        <v>119</v>
      </c>
      <c r="B22" s="57">
        <v>1689</v>
      </c>
      <c r="C22" s="13">
        <v>1116</v>
      </c>
      <c r="D22" s="13">
        <v>1042</v>
      </c>
      <c r="E22" s="13">
        <v>770</v>
      </c>
      <c r="F22" s="13">
        <v>15</v>
      </c>
      <c r="G22" s="13">
        <v>250</v>
      </c>
      <c r="H22" s="13">
        <v>7</v>
      </c>
      <c r="I22" s="13">
        <v>74</v>
      </c>
      <c r="J22" s="13">
        <v>405</v>
      </c>
      <c r="K22" s="13">
        <v>14</v>
      </c>
      <c r="L22" s="13">
        <v>353</v>
      </c>
    </row>
    <row r="23" spans="1:12" ht="17.100000000000001" customHeight="1">
      <c r="A23" s="13" t="s">
        <v>118</v>
      </c>
      <c r="B23" s="57">
        <v>1692</v>
      </c>
      <c r="C23" s="13">
        <v>1406</v>
      </c>
      <c r="D23" s="13">
        <v>1331</v>
      </c>
      <c r="E23" s="13">
        <v>1284</v>
      </c>
      <c r="F23" s="13">
        <v>14</v>
      </c>
      <c r="G23" s="13">
        <v>11</v>
      </c>
      <c r="H23" s="13">
        <v>22</v>
      </c>
      <c r="I23" s="13">
        <v>75</v>
      </c>
      <c r="J23" s="13">
        <v>59</v>
      </c>
      <c r="K23" s="13">
        <v>6</v>
      </c>
      <c r="L23" s="13">
        <v>16</v>
      </c>
    </row>
    <row r="24" spans="1:12" ht="17.100000000000001" customHeight="1">
      <c r="A24" s="13" t="s">
        <v>117</v>
      </c>
      <c r="B24" s="57">
        <v>1935</v>
      </c>
      <c r="C24" s="13">
        <v>1694</v>
      </c>
      <c r="D24" s="13">
        <v>1623</v>
      </c>
      <c r="E24" s="13">
        <v>1595</v>
      </c>
      <c r="F24" s="13">
        <v>14</v>
      </c>
      <c r="G24" s="13">
        <v>4</v>
      </c>
      <c r="H24" s="13">
        <v>10</v>
      </c>
      <c r="I24" s="13">
        <v>71</v>
      </c>
      <c r="J24" s="13">
        <v>42</v>
      </c>
      <c r="K24" s="13">
        <v>11</v>
      </c>
      <c r="L24" s="13">
        <v>2</v>
      </c>
    </row>
    <row r="25" spans="1:12" ht="17.100000000000001" customHeight="1">
      <c r="A25" s="13" t="s">
        <v>116</v>
      </c>
      <c r="B25" s="57">
        <v>2228</v>
      </c>
      <c r="C25" s="13">
        <v>1973</v>
      </c>
      <c r="D25" s="13">
        <v>1883</v>
      </c>
      <c r="E25" s="13">
        <v>1847</v>
      </c>
      <c r="F25" s="13">
        <v>14</v>
      </c>
      <c r="G25" s="16">
        <v>1</v>
      </c>
      <c r="H25" s="13">
        <v>21</v>
      </c>
      <c r="I25" s="13">
        <v>90</v>
      </c>
      <c r="J25" s="13">
        <v>60</v>
      </c>
      <c r="K25" s="13">
        <v>16</v>
      </c>
      <c r="L25" s="13">
        <v>1</v>
      </c>
    </row>
    <row r="26" spans="1:12" ht="17.100000000000001" customHeight="1">
      <c r="A26" s="13" t="s">
        <v>115</v>
      </c>
      <c r="B26" s="57">
        <v>2570</v>
      </c>
      <c r="C26" s="13">
        <v>2303</v>
      </c>
      <c r="D26" s="13">
        <v>2213</v>
      </c>
      <c r="E26" s="13">
        <v>2179</v>
      </c>
      <c r="F26" s="13">
        <v>15</v>
      </c>
      <c r="G26" s="16">
        <v>1</v>
      </c>
      <c r="H26" s="13">
        <v>18</v>
      </c>
      <c r="I26" s="13">
        <v>90</v>
      </c>
      <c r="J26" s="13">
        <v>68</v>
      </c>
      <c r="K26" s="13">
        <v>20</v>
      </c>
      <c r="L26" s="16">
        <v>1</v>
      </c>
    </row>
    <row r="27" spans="1:12" ht="17.100000000000001" customHeight="1">
      <c r="A27" s="13" t="s">
        <v>114</v>
      </c>
      <c r="B27" s="57">
        <v>3137</v>
      </c>
      <c r="C27" s="13">
        <v>2823</v>
      </c>
      <c r="D27" s="13">
        <v>2717</v>
      </c>
      <c r="E27" s="13">
        <v>2661</v>
      </c>
      <c r="F27" s="13">
        <v>14</v>
      </c>
      <c r="G27" s="16" t="s">
        <v>52</v>
      </c>
      <c r="H27" s="13">
        <v>42</v>
      </c>
      <c r="I27" s="13">
        <v>106</v>
      </c>
      <c r="J27" s="13">
        <v>103</v>
      </c>
      <c r="K27" s="16">
        <v>43</v>
      </c>
      <c r="L27" s="16">
        <v>1</v>
      </c>
    </row>
    <row r="28" spans="1:12" ht="17.100000000000001" customHeight="1">
      <c r="A28" s="13" t="s">
        <v>113</v>
      </c>
      <c r="B28" s="57">
        <v>2761</v>
      </c>
      <c r="C28" s="13">
        <v>2485</v>
      </c>
      <c r="D28" s="13">
        <v>2384</v>
      </c>
      <c r="E28" s="13">
        <v>2326</v>
      </c>
      <c r="F28" s="13">
        <v>18</v>
      </c>
      <c r="G28" s="16" t="s">
        <v>52</v>
      </c>
      <c r="H28" s="13">
        <v>40</v>
      </c>
      <c r="I28" s="13">
        <v>101</v>
      </c>
      <c r="J28" s="13">
        <v>105</v>
      </c>
      <c r="K28" s="13">
        <v>32</v>
      </c>
      <c r="L28" s="16">
        <v>1</v>
      </c>
    </row>
    <row r="29" spans="1:12" ht="17.100000000000001" customHeight="1">
      <c r="A29" s="13" t="s">
        <v>112</v>
      </c>
      <c r="B29" s="57">
        <v>2375</v>
      </c>
      <c r="C29" s="13">
        <v>2127</v>
      </c>
      <c r="D29" s="13">
        <v>2048</v>
      </c>
      <c r="E29" s="13">
        <v>1996</v>
      </c>
      <c r="F29" s="13">
        <v>21</v>
      </c>
      <c r="G29" s="16">
        <v>1</v>
      </c>
      <c r="H29" s="13">
        <v>30</v>
      </c>
      <c r="I29" s="13">
        <v>79</v>
      </c>
      <c r="J29" s="13">
        <v>141</v>
      </c>
      <c r="K29" s="13">
        <v>49</v>
      </c>
      <c r="L29" s="16" t="s">
        <v>52</v>
      </c>
    </row>
    <row r="30" spans="1:12" ht="17.100000000000001" customHeight="1">
      <c r="A30" s="13" t="s">
        <v>111</v>
      </c>
      <c r="B30" s="57">
        <v>2078</v>
      </c>
      <c r="C30" s="13">
        <v>1748</v>
      </c>
      <c r="D30" s="13">
        <v>1665</v>
      </c>
      <c r="E30" s="13">
        <v>1594</v>
      </c>
      <c r="F30" s="13">
        <v>33</v>
      </c>
      <c r="G30" s="16" t="s">
        <v>52</v>
      </c>
      <c r="H30" s="13">
        <v>38</v>
      </c>
      <c r="I30" s="13">
        <v>83</v>
      </c>
      <c r="J30" s="13">
        <v>260</v>
      </c>
      <c r="K30" s="13">
        <v>73</v>
      </c>
      <c r="L30" s="16">
        <v>3</v>
      </c>
    </row>
    <row r="31" spans="1:12" ht="17.100000000000001" customHeight="1">
      <c r="A31" s="13" t="s">
        <v>110</v>
      </c>
      <c r="B31" s="57">
        <v>2402</v>
      </c>
      <c r="C31" s="13">
        <v>1402</v>
      </c>
      <c r="D31" s="13">
        <v>1330</v>
      </c>
      <c r="E31" s="13">
        <v>1156</v>
      </c>
      <c r="F31" s="13">
        <v>122</v>
      </c>
      <c r="G31" s="16">
        <v>3</v>
      </c>
      <c r="H31" s="13">
        <v>49</v>
      </c>
      <c r="I31" s="13">
        <v>72</v>
      </c>
      <c r="J31" s="13">
        <v>954</v>
      </c>
      <c r="K31" s="13">
        <v>181</v>
      </c>
      <c r="L31" s="16" t="s">
        <v>52</v>
      </c>
    </row>
    <row r="32" spans="1:12" ht="17.100000000000001" customHeight="1">
      <c r="A32" s="63" t="s">
        <v>109</v>
      </c>
      <c r="B32" s="64">
        <v>7608</v>
      </c>
      <c r="C32" s="63">
        <v>1791</v>
      </c>
      <c r="D32" s="63">
        <v>1740</v>
      </c>
      <c r="E32" s="63">
        <v>1394</v>
      </c>
      <c r="F32" s="63">
        <v>245</v>
      </c>
      <c r="G32" s="62" t="s">
        <v>54</v>
      </c>
      <c r="H32" s="63">
        <v>101</v>
      </c>
      <c r="I32" s="63">
        <v>51</v>
      </c>
      <c r="J32" s="63">
        <v>5706</v>
      </c>
      <c r="K32" s="63">
        <v>653</v>
      </c>
      <c r="L32" s="62">
        <v>1</v>
      </c>
    </row>
    <row r="33" spans="1:12" ht="20.100000000000001" customHeight="1">
      <c r="A33" s="279" t="s">
        <v>3</v>
      </c>
      <c r="B33" s="57">
        <v>33481</v>
      </c>
      <c r="C33" s="60">
        <v>16301</v>
      </c>
      <c r="D33" s="60">
        <v>15770</v>
      </c>
      <c r="E33" s="60">
        <v>10083</v>
      </c>
      <c r="F33" s="60">
        <v>4813</v>
      </c>
      <c r="G33" s="60">
        <v>468</v>
      </c>
      <c r="H33" s="60">
        <v>406</v>
      </c>
      <c r="I33" s="60">
        <v>531</v>
      </c>
      <c r="J33" s="60">
        <v>15879</v>
      </c>
      <c r="K33" s="60">
        <v>8230</v>
      </c>
      <c r="L33" s="60">
        <v>1598</v>
      </c>
    </row>
    <row r="34" spans="1:12" ht="17.100000000000001" customHeight="1">
      <c r="A34" s="13" t="s">
        <v>120</v>
      </c>
      <c r="B34" s="57">
        <v>1642</v>
      </c>
      <c r="C34" s="13">
        <v>295</v>
      </c>
      <c r="D34" s="13">
        <v>284</v>
      </c>
      <c r="E34" s="5">
        <v>48</v>
      </c>
      <c r="F34" s="5">
        <v>12</v>
      </c>
      <c r="G34" s="5">
        <v>223</v>
      </c>
      <c r="H34" s="16">
        <v>1</v>
      </c>
      <c r="I34" s="5">
        <v>11</v>
      </c>
      <c r="J34" s="5">
        <v>1269</v>
      </c>
      <c r="K34" s="5">
        <v>7</v>
      </c>
      <c r="L34" s="5">
        <v>1240</v>
      </c>
    </row>
    <row r="35" spans="1:12" ht="17.100000000000001" customHeight="1">
      <c r="A35" s="13" t="s">
        <v>119</v>
      </c>
      <c r="B35" s="57">
        <v>1737</v>
      </c>
      <c r="C35" s="13">
        <v>1182</v>
      </c>
      <c r="D35" s="13">
        <v>1117</v>
      </c>
      <c r="E35" s="13">
        <v>812</v>
      </c>
      <c r="F35" s="13">
        <v>63</v>
      </c>
      <c r="G35" s="13">
        <v>220</v>
      </c>
      <c r="H35" s="13">
        <v>22</v>
      </c>
      <c r="I35" s="13">
        <v>65</v>
      </c>
      <c r="J35" s="13">
        <v>431</v>
      </c>
      <c r="K35" s="13">
        <v>73</v>
      </c>
      <c r="L35" s="13">
        <v>330</v>
      </c>
    </row>
    <row r="36" spans="1:12" ht="17.100000000000001" customHeight="1">
      <c r="A36" s="13" t="s">
        <v>118</v>
      </c>
      <c r="B36" s="57">
        <v>1646</v>
      </c>
      <c r="C36" s="13">
        <v>1273</v>
      </c>
      <c r="D36" s="13">
        <v>1210</v>
      </c>
      <c r="E36" s="13">
        <v>1045</v>
      </c>
      <c r="F36" s="13">
        <v>88</v>
      </c>
      <c r="G36" s="13">
        <v>8</v>
      </c>
      <c r="H36" s="13">
        <v>69</v>
      </c>
      <c r="I36" s="13">
        <v>63</v>
      </c>
      <c r="J36" s="13">
        <v>219</v>
      </c>
      <c r="K36" s="13">
        <v>194</v>
      </c>
      <c r="L36" s="13">
        <v>7</v>
      </c>
    </row>
    <row r="37" spans="1:12" ht="17.100000000000001" customHeight="1">
      <c r="A37" s="13" t="s">
        <v>117</v>
      </c>
      <c r="B37" s="57">
        <v>1781</v>
      </c>
      <c r="C37" s="13">
        <v>1231</v>
      </c>
      <c r="D37" s="13">
        <v>1178</v>
      </c>
      <c r="E37" s="13">
        <v>897</v>
      </c>
      <c r="F37" s="13">
        <v>186</v>
      </c>
      <c r="G37" s="13">
        <v>3</v>
      </c>
      <c r="H37" s="13">
        <v>92</v>
      </c>
      <c r="I37" s="13">
        <v>53</v>
      </c>
      <c r="J37" s="13">
        <v>418</v>
      </c>
      <c r="K37" s="13">
        <v>395</v>
      </c>
      <c r="L37" s="13">
        <v>4</v>
      </c>
    </row>
    <row r="38" spans="1:12" ht="17.100000000000001" customHeight="1">
      <c r="A38" s="13" t="s">
        <v>116</v>
      </c>
      <c r="B38" s="57">
        <v>2041</v>
      </c>
      <c r="C38" s="13">
        <v>1405</v>
      </c>
      <c r="D38" s="13">
        <v>1358</v>
      </c>
      <c r="E38" s="13">
        <v>935</v>
      </c>
      <c r="F38" s="13">
        <v>365</v>
      </c>
      <c r="G38" s="16">
        <v>2</v>
      </c>
      <c r="H38" s="13">
        <v>56</v>
      </c>
      <c r="I38" s="13">
        <v>47</v>
      </c>
      <c r="J38" s="13">
        <v>510</v>
      </c>
      <c r="K38" s="13">
        <v>484</v>
      </c>
      <c r="L38" s="13">
        <v>3</v>
      </c>
    </row>
    <row r="39" spans="1:12" ht="17.100000000000001" customHeight="1">
      <c r="A39" s="13" t="s">
        <v>115</v>
      </c>
      <c r="B39" s="57">
        <v>2377</v>
      </c>
      <c r="C39" s="13">
        <v>1790</v>
      </c>
      <c r="D39" s="13">
        <v>1739</v>
      </c>
      <c r="E39" s="13">
        <v>1114</v>
      </c>
      <c r="F39" s="13">
        <v>583</v>
      </c>
      <c r="G39" s="16">
        <v>5</v>
      </c>
      <c r="H39" s="13">
        <v>37</v>
      </c>
      <c r="I39" s="13">
        <v>51</v>
      </c>
      <c r="J39" s="13">
        <v>467</v>
      </c>
      <c r="K39" s="13">
        <v>426</v>
      </c>
      <c r="L39" s="16">
        <v>4</v>
      </c>
    </row>
    <row r="40" spans="1:12" ht="17.100000000000001" customHeight="1">
      <c r="A40" s="13" t="s">
        <v>114</v>
      </c>
      <c r="B40" s="57">
        <v>3059</v>
      </c>
      <c r="C40" s="13">
        <v>2335</v>
      </c>
      <c r="D40" s="13">
        <v>2269</v>
      </c>
      <c r="E40" s="13">
        <v>1438</v>
      </c>
      <c r="F40" s="13">
        <v>800</v>
      </c>
      <c r="G40" s="16">
        <v>5</v>
      </c>
      <c r="H40" s="13">
        <v>26</v>
      </c>
      <c r="I40" s="13">
        <v>66</v>
      </c>
      <c r="J40" s="13">
        <v>577</v>
      </c>
      <c r="K40" s="13">
        <v>526</v>
      </c>
      <c r="L40" s="16">
        <v>3</v>
      </c>
    </row>
    <row r="41" spans="1:12" ht="17.100000000000001" customHeight="1">
      <c r="A41" s="13" t="s">
        <v>113</v>
      </c>
      <c r="B41" s="57">
        <v>2699</v>
      </c>
      <c r="C41" s="13">
        <v>2044</v>
      </c>
      <c r="D41" s="13">
        <v>1972</v>
      </c>
      <c r="E41" s="13">
        <v>1282</v>
      </c>
      <c r="F41" s="13">
        <v>674</v>
      </c>
      <c r="G41" s="16">
        <v>1</v>
      </c>
      <c r="H41" s="13">
        <v>15</v>
      </c>
      <c r="I41" s="13">
        <v>72</v>
      </c>
      <c r="J41" s="13">
        <v>526</v>
      </c>
      <c r="K41" s="13">
        <v>480</v>
      </c>
      <c r="L41" s="16">
        <v>2</v>
      </c>
    </row>
    <row r="42" spans="1:12" ht="17.100000000000001" customHeight="1">
      <c r="A42" s="13" t="s">
        <v>112</v>
      </c>
      <c r="B42" s="57">
        <v>2246</v>
      </c>
      <c r="C42" s="13">
        <v>1584</v>
      </c>
      <c r="D42" s="13">
        <v>1536</v>
      </c>
      <c r="E42" s="13">
        <v>969</v>
      </c>
      <c r="F42" s="13">
        <v>546</v>
      </c>
      <c r="G42" s="16" t="s">
        <v>52</v>
      </c>
      <c r="H42" s="13">
        <v>21</v>
      </c>
      <c r="I42" s="13">
        <v>48</v>
      </c>
      <c r="J42" s="13">
        <v>599</v>
      </c>
      <c r="K42" s="13">
        <v>562</v>
      </c>
      <c r="L42" s="16" t="s">
        <v>52</v>
      </c>
    </row>
    <row r="43" spans="1:12" ht="17.100000000000001" customHeight="1">
      <c r="A43" s="13" t="s">
        <v>111</v>
      </c>
      <c r="B43" s="57">
        <v>2137</v>
      </c>
      <c r="C43" s="13">
        <v>1195</v>
      </c>
      <c r="D43" s="13">
        <v>1167</v>
      </c>
      <c r="E43" s="13">
        <v>659</v>
      </c>
      <c r="F43" s="13">
        <v>488</v>
      </c>
      <c r="G43" s="16" t="s">
        <v>52</v>
      </c>
      <c r="H43" s="13">
        <v>20</v>
      </c>
      <c r="I43" s="13">
        <v>28</v>
      </c>
      <c r="J43" s="13">
        <v>878</v>
      </c>
      <c r="K43" s="13">
        <v>750</v>
      </c>
      <c r="L43" s="16">
        <v>1</v>
      </c>
    </row>
    <row r="44" spans="1:12" ht="17.100000000000001" customHeight="1">
      <c r="A44" s="13" t="s">
        <v>110</v>
      </c>
      <c r="B44" s="57">
        <v>2490</v>
      </c>
      <c r="C44" s="13">
        <v>898</v>
      </c>
      <c r="D44" s="13">
        <v>882</v>
      </c>
      <c r="E44" s="13">
        <v>438</v>
      </c>
      <c r="F44" s="13">
        <v>425</v>
      </c>
      <c r="G44" s="16" t="s">
        <v>52</v>
      </c>
      <c r="H44" s="13">
        <v>19</v>
      </c>
      <c r="I44" s="13">
        <v>16</v>
      </c>
      <c r="J44" s="13">
        <v>1569</v>
      </c>
      <c r="K44" s="13">
        <v>1080</v>
      </c>
      <c r="L44" s="16">
        <v>1</v>
      </c>
    </row>
    <row r="45" spans="1:12" ht="17.100000000000001" customHeight="1" thickBot="1">
      <c r="A45" s="11" t="s">
        <v>109</v>
      </c>
      <c r="B45" s="56">
        <v>9626</v>
      </c>
      <c r="C45" s="11">
        <v>1069</v>
      </c>
      <c r="D45" s="11">
        <v>1058</v>
      </c>
      <c r="E45" s="11">
        <v>446</v>
      </c>
      <c r="F45" s="11">
        <v>583</v>
      </c>
      <c r="G45" s="55">
        <v>1</v>
      </c>
      <c r="H45" s="11">
        <v>28</v>
      </c>
      <c r="I45" s="11">
        <v>11</v>
      </c>
      <c r="J45" s="11">
        <v>8416</v>
      </c>
      <c r="K45" s="11">
        <v>3253</v>
      </c>
      <c r="L45" s="55">
        <v>3</v>
      </c>
    </row>
    <row r="46" spans="1:12" ht="17.100000000000001" customHeight="1">
      <c r="A46" s="253" t="s">
        <v>477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</row>
    <row r="47" spans="1:12" ht="15" customHeight="1">
      <c r="G47" s="75"/>
      <c r="H47" s="75"/>
      <c r="I47" s="75"/>
      <c r="J47" s="75"/>
      <c r="K47" s="75"/>
      <c r="L47" s="18" t="s">
        <v>462</v>
      </c>
    </row>
  </sheetData>
  <mergeCells count="2">
    <mergeCell ref="D5:D6"/>
    <mergeCell ref="H5:H6"/>
  </mergeCells>
  <phoneticPr fontId="3"/>
  <pageMargins left="0.70866141732283472" right="0.27559055118110237" top="0.78740157480314965" bottom="0.78740157480314965" header="0.51181102362204722" footer="0.31496062992125984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view="pageBreakPreview" zoomScaleNormal="100" zoomScaleSheetLayoutView="100" workbookViewId="0">
      <selection activeCell="B1" sqref="B1:Y1048576"/>
    </sheetView>
  </sheetViews>
  <sheetFormatPr defaultColWidth="9" defaultRowHeight="20.100000000000001" customHeight="1"/>
  <cols>
    <col min="1" max="1" width="21.21875" style="13" customWidth="1"/>
    <col min="2" max="5" width="9.6640625" style="13" customWidth="1"/>
    <col min="6" max="16384" width="9" style="13"/>
  </cols>
  <sheetData>
    <row r="1" spans="1:9" ht="20.100000000000001" customHeight="1">
      <c r="A1" s="255" t="s">
        <v>206</v>
      </c>
    </row>
    <row r="2" spans="1:9" ht="15" customHeight="1" thickBot="1">
      <c r="A2" s="5"/>
      <c r="C2" s="73"/>
      <c r="D2" s="73"/>
      <c r="E2" s="73"/>
      <c r="H2" s="73"/>
      <c r="I2" s="55" t="s">
        <v>39</v>
      </c>
    </row>
    <row r="3" spans="1:9" s="283" customFormat="1" ht="20.100000000000001" customHeight="1">
      <c r="A3" s="280"/>
      <c r="B3" s="281" t="s">
        <v>182</v>
      </c>
      <c r="C3" s="282"/>
      <c r="D3" s="282"/>
      <c r="E3" s="282"/>
      <c r="F3" s="281" t="s">
        <v>450</v>
      </c>
      <c r="G3" s="282"/>
      <c r="H3" s="282"/>
      <c r="I3" s="282"/>
    </row>
    <row r="4" spans="1:9" ht="15" customHeight="1">
      <c r="A4" s="284"/>
      <c r="B4" s="285"/>
      <c r="C4" s="285"/>
      <c r="D4" s="285"/>
      <c r="E4" s="286" t="s">
        <v>205</v>
      </c>
      <c r="F4" s="285"/>
      <c r="G4" s="285"/>
      <c r="H4" s="285"/>
      <c r="I4" s="286" t="s">
        <v>205</v>
      </c>
    </row>
    <row r="5" spans="1:9" ht="22.5" customHeight="1">
      <c r="A5" s="277" t="s">
        <v>204</v>
      </c>
      <c r="B5" s="287" t="s">
        <v>203</v>
      </c>
      <c r="C5" s="275" t="s">
        <v>2</v>
      </c>
      <c r="D5" s="275" t="s">
        <v>3</v>
      </c>
      <c r="E5" s="288" t="s">
        <v>202</v>
      </c>
      <c r="F5" s="287" t="s">
        <v>203</v>
      </c>
      <c r="G5" s="275" t="s">
        <v>2</v>
      </c>
      <c r="H5" s="275" t="s">
        <v>3</v>
      </c>
      <c r="I5" s="288" t="s">
        <v>202</v>
      </c>
    </row>
    <row r="6" spans="1:9" ht="22.5" customHeight="1">
      <c r="A6" s="289" t="s">
        <v>201</v>
      </c>
      <c r="B6" s="71">
        <v>64792</v>
      </c>
      <c r="C6" s="70">
        <v>31844</v>
      </c>
      <c r="D6" s="70">
        <v>32948</v>
      </c>
      <c r="E6" s="70">
        <v>44710</v>
      </c>
      <c r="F6" s="71">
        <v>65712</v>
      </c>
      <c r="G6" s="70">
        <v>32231</v>
      </c>
      <c r="H6" s="70">
        <v>33481</v>
      </c>
      <c r="I6" s="70">
        <v>43586</v>
      </c>
    </row>
    <row r="7" spans="1:9" ht="22.5" customHeight="1">
      <c r="A7" s="290" t="s">
        <v>200</v>
      </c>
      <c r="B7" s="69">
        <v>37041</v>
      </c>
      <c r="C7" s="5">
        <v>21502</v>
      </c>
      <c r="D7" s="5">
        <v>15539</v>
      </c>
      <c r="E7" s="5">
        <v>32630</v>
      </c>
      <c r="F7" s="69">
        <v>37441</v>
      </c>
      <c r="G7" s="5">
        <v>21140</v>
      </c>
      <c r="H7" s="5">
        <v>16301</v>
      </c>
      <c r="I7" s="5">
        <v>32281</v>
      </c>
    </row>
    <row r="8" spans="1:9" ht="22.5" customHeight="1">
      <c r="A8" s="290" t="s">
        <v>199</v>
      </c>
      <c r="B8" s="57">
        <v>35521</v>
      </c>
      <c r="C8" s="5">
        <v>20478</v>
      </c>
      <c r="D8" s="5">
        <v>15043</v>
      </c>
      <c r="E8" s="5">
        <v>31240</v>
      </c>
      <c r="F8" s="57">
        <v>35996</v>
      </c>
      <c r="G8" s="5">
        <v>20226</v>
      </c>
      <c r="H8" s="5">
        <v>15770</v>
      </c>
      <c r="I8" s="5">
        <v>30986</v>
      </c>
    </row>
    <row r="9" spans="1:9" ht="22.5" customHeight="1">
      <c r="A9" s="290" t="s">
        <v>198</v>
      </c>
      <c r="B9" s="57">
        <v>28263</v>
      </c>
      <c r="C9" s="5">
        <v>19260</v>
      </c>
      <c r="D9" s="5">
        <v>9003</v>
      </c>
      <c r="E9" s="5">
        <v>25344</v>
      </c>
      <c r="F9" s="57">
        <v>28958</v>
      </c>
      <c r="G9" s="5">
        <v>18875</v>
      </c>
      <c r="H9" s="5">
        <v>10083</v>
      </c>
      <c r="I9" s="5">
        <v>25524</v>
      </c>
    </row>
    <row r="10" spans="1:9" ht="22.5" customHeight="1">
      <c r="A10" s="290" t="s">
        <v>197</v>
      </c>
      <c r="B10" s="57">
        <v>5828</v>
      </c>
      <c r="C10" s="5">
        <v>486</v>
      </c>
      <c r="D10" s="5">
        <v>5342</v>
      </c>
      <c r="E10" s="5">
        <v>4662</v>
      </c>
      <c r="F10" s="57">
        <v>5343</v>
      </c>
      <c r="G10" s="5">
        <v>530</v>
      </c>
      <c r="H10" s="5">
        <v>4813</v>
      </c>
      <c r="I10" s="5">
        <v>3968</v>
      </c>
    </row>
    <row r="11" spans="1:9" ht="22.5" customHeight="1">
      <c r="A11" s="290" t="s">
        <v>196</v>
      </c>
      <c r="B11" s="57">
        <v>785</v>
      </c>
      <c r="C11" s="5">
        <v>403</v>
      </c>
      <c r="D11" s="5">
        <v>382</v>
      </c>
      <c r="E11" s="5">
        <v>785</v>
      </c>
      <c r="F11" s="57">
        <v>908</v>
      </c>
      <c r="G11" s="5">
        <v>440</v>
      </c>
      <c r="H11" s="5">
        <v>468</v>
      </c>
      <c r="I11" s="5">
        <v>904</v>
      </c>
    </row>
    <row r="12" spans="1:9" ht="22.5" customHeight="1">
      <c r="A12" s="290" t="s">
        <v>195</v>
      </c>
      <c r="B12" s="57">
        <v>645</v>
      </c>
      <c r="C12" s="5">
        <v>329</v>
      </c>
      <c r="D12" s="5">
        <v>316</v>
      </c>
      <c r="E12" s="5">
        <v>449</v>
      </c>
      <c r="F12" s="57">
        <v>787</v>
      </c>
      <c r="G12" s="5">
        <v>381</v>
      </c>
      <c r="H12" s="5">
        <v>406</v>
      </c>
      <c r="I12" s="5">
        <v>590</v>
      </c>
    </row>
    <row r="13" spans="1:9" ht="22.5" customHeight="1">
      <c r="A13" s="290" t="s">
        <v>194</v>
      </c>
      <c r="B13" s="57">
        <v>1520</v>
      </c>
      <c r="C13" s="5">
        <v>1024</v>
      </c>
      <c r="D13" s="5">
        <v>496</v>
      </c>
      <c r="E13" s="5">
        <v>1390</v>
      </c>
      <c r="F13" s="57">
        <v>1445</v>
      </c>
      <c r="G13" s="5">
        <v>914</v>
      </c>
      <c r="H13" s="5">
        <v>531</v>
      </c>
      <c r="I13" s="5">
        <v>1295</v>
      </c>
    </row>
    <row r="14" spans="1:9" ht="22.5" customHeight="1">
      <c r="A14" s="291" t="s">
        <v>193</v>
      </c>
      <c r="B14" s="59">
        <v>26339</v>
      </c>
      <c r="C14" s="67">
        <v>9556</v>
      </c>
      <c r="D14" s="67">
        <v>16783</v>
      </c>
      <c r="E14" s="67">
        <v>10876</v>
      </c>
      <c r="F14" s="59">
        <v>25176</v>
      </c>
      <c r="G14" s="67">
        <v>9297</v>
      </c>
      <c r="H14" s="67">
        <v>15879</v>
      </c>
      <c r="I14" s="67">
        <v>8531</v>
      </c>
    </row>
    <row r="15" spans="1:9" ht="22.5" customHeight="1">
      <c r="A15" s="290" t="s">
        <v>192</v>
      </c>
      <c r="B15" s="57">
        <v>10530</v>
      </c>
      <c r="C15" s="5">
        <v>980</v>
      </c>
      <c r="D15" s="5">
        <v>9550</v>
      </c>
      <c r="E15" s="5">
        <v>5545</v>
      </c>
      <c r="F15" s="57">
        <v>9333</v>
      </c>
      <c r="G15" s="5">
        <v>1103</v>
      </c>
      <c r="H15" s="5">
        <v>8230</v>
      </c>
      <c r="I15" s="5">
        <v>4166</v>
      </c>
    </row>
    <row r="16" spans="1:9" ht="22.5" customHeight="1">
      <c r="A16" s="290" t="s">
        <v>191</v>
      </c>
      <c r="B16" s="57">
        <v>3813</v>
      </c>
      <c r="C16" s="5">
        <v>1979</v>
      </c>
      <c r="D16" s="5">
        <v>1834</v>
      </c>
      <c r="E16" s="5">
        <v>3808</v>
      </c>
      <c r="F16" s="57">
        <v>3332</v>
      </c>
      <c r="G16" s="5">
        <v>1734</v>
      </c>
      <c r="H16" s="5">
        <v>1598</v>
      </c>
      <c r="I16" s="5">
        <v>3327</v>
      </c>
    </row>
    <row r="17" spans="1:9" ht="22.5" customHeight="1">
      <c r="A17" s="292" t="s">
        <v>190</v>
      </c>
      <c r="B17" s="64">
        <v>11996</v>
      </c>
      <c r="C17" s="63">
        <v>6597</v>
      </c>
      <c r="D17" s="63">
        <v>5399</v>
      </c>
      <c r="E17" s="63">
        <v>1523</v>
      </c>
      <c r="F17" s="64">
        <v>12511</v>
      </c>
      <c r="G17" s="63">
        <v>6460</v>
      </c>
      <c r="H17" s="63">
        <v>6051</v>
      </c>
      <c r="I17" s="63">
        <v>1038</v>
      </c>
    </row>
    <row r="18" spans="1:9" ht="22.5" customHeight="1" thickBot="1">
      <c r="A18" s="293" t="s">
        <v>367</v>
      </c>
      <c r="B18" s="133">
        <v>1412</v>
      </c>
      <c r="C18" s="134">
        <v>786</v>
      </c>
      <c r="D18" s="134">
        <v>626</v>
      </c>
      <c r="E18" s="134">
        <v>1204</v>
      </c>
      <c r="F18" s="133">
        <v>3095</v>
      </c>
      <c r="G18" s="134">
        <v>1794</v>
      </c>
      <c r="H18" s="134">
        <v>1301</v>
      </c>
      <c r="I18" s="134">
        <v>2774</v>
      </c>
    </row>
    <row r="19" spans="1:9" ht="15.75" customHeight="1">
      <c r="B19" s="75"/>
      <c r="C19" s="75"/>
      <c r="E19" s="75"/>
      <c r="F19" s="75"/>
      <c r="G19" s="75"/>
      <c r="H19" s="75"/>
      <c r="I19" s="18" t="s">
        <v>460</v>
      </c>
    </row>
    <row r="20" spans="1:9" ht="24" customHeight="1"/>
    <row r="21" spans="1:9" ht="20.100000000000001" customHeight="1">
      <c r="A21" s="255" t="s">
        <v>189</v>
      </c>
    </row>
    <row r="22" spans="1:9" ht="15" customHeight="1" thickBot="1">
      <c r="B22" s="470"/>
      <c r="C22" s="470"/>
      <c r="D22" s="471"/>
      <c r="F22" s="73"/>
      <c r="G22" s="73"/>
      <c r="H22" s="55" t="s">
        <v>39</v>
      </c>
    </row>
    <row r="23" spans="1:9" s="299" customFormat="1" ht="24" customHeight="1">
      <c r="A23" s="295" t="s">
        <v>188</v>
      </c>
      <c r="B23" s="298" t="s">
        <v>187</v>
      </c>
      <c r="C23" s="298" t="s">
        <v>186</v>
      </c>
      <c r="D23" s="298" t="s">
        <v>185</v>
      </c>
      <c r="E23" s="298" t="s">
        <v>184</v>
      </c>
      <c r="F23" s="298" t="s">
        <v>183</v>
      </c>
      <c r="G23" s="296" t="s">
        <v>182</v>
      </c>
      <c r="H23" s="297" t="s">
        <v>68</v>
      </c>
    </row>
    <row r="24" spans="1:9" ht="22.5" customHeight="1">
      <c r="A24" s="125" t="s">
        <v>181</v>
      </c>
      <c r="B24" s="60">
        <v>20624</v>
      </c>
      <c r="C24" s="60">
        <v>23297</v>
      </c>
      <c r="D24" s="60">
        <v>24808</v>
      </c>
      <c r="E24" s="60">
        <v>26165</v>
      </c>
      <c r="F24" s="60">
        <v>28027</v>
      </c>
      <c r="G24" s="60">
        <v>28661</v>
      </c>
      <c r="H24" s="60">
        <v>30842</v>
      </c>
    </row>
    <row r="25" spans="1:9" ht="22.5" customHeight="1">
      <c r="A25" s="83" t="s">
        <v>180</v>
      </c>
      <c r="B25" s="5">
        <v>2601</v>
      </c>
      <c r="C25" s="5">
        <v>3258</v>
      </c>
      <c r="D25" s="5">
        <v>3823</v>
      </c>
      <c r="E25" s="5">
        <v>4755</v>
      </c>
      <c r="F25" s="5">
        <v>6073</v>
      </c>
      <c r="G25" s="5">
        <v>6726</v>
      </c>
      <c r="H25" s="5">
        <v>8561</v>
      </c>
    </row>
    <row r="26" spans="1:9" ht="22.5" customHeight="1">
      <c r="A26" s="83" t="s">
        <v>179</v>
      </c>
      <c r="B26" s="5">
        <v>3522</v>
      </c>
      <c r="C26" s="5">
        <v>5059</v>
      </c>
      <c r="D26" s="5">
        <v>6296</v>
      </c>
      <c r="E26" s="5">
        <v>7433</v>
      </c>
      <c r="F26" s="5">
        <v>8333</v>
      </c>
      <c r="G26" s="5">
        <v>9043</v>
      </c>
      <c r="H26" s="5">
        <v>10118</v>
      </c>
    </row>
    <row r="27" spans="1:9" ht="22.5" customHeight="1">
      <c r="A27" s="83" t="s">
        <v>178</v>
      </c>
      <c r="B27" s="5">
        <v>4371</v>
      </c>
      <c r="C27" s="5">
        <v>5381</v>
      </c>
      <c r="D27" s="5">
        <v>5933</v>
      </c>
      <c r="E27" s="5">
        <v>6077</v>
      </c>
      <c r="F27" s="5">
        <v>6343</v>
      </c>
      <c r="G27" s="5">
        <v>6130</v>
      </c>
      <c r="H27" s="5">
        <v>6130</v>
      </c>
    </row>
    <row r="28" spans="1:9" ht="22.5" customHeight="1">
      <c r="A28" s="83" t="s">
        <v>177</v>
      </c>
      <c r="B28" s="5">
        <v>6554</v>
      </c>
      <c r="C28" s="5">
        <v>6308</v>
      </c>
      <c r="D28" s="5">
        <v>5865</v>
      </c>
      <c r="E28" s="5">
        <v>5409</v>
      </c>
      <c r="F28" s="5">
        <v>5101</v>
      </c>
      <c r="G28" s="5">
        <v>4809</v>
      </c>
      <c r="H28" s="5">
        <v>4420</v>
      </c>
    </row>
    <row r="29" spans="1:9" ht="22.5" customHeight="1">
      <c r="A29" s="83" t="s">
        <v>176</v>
      </c>
      <c r="B29" s="5">
        <v>2344</v>
      </c>
      <c r="C29" s="5">
        <v>2196</v>
      </c>
      <c r="D29" s="5">
        <v>1938</v>
      </c>
      <c r="E29" s="5">
        <v>1708</v>
      </c>
      <c r="F29" s="5">
        <v>1542</v>
      </c>
      <c r="G29" s="5">
        <v>1393</v>
      </c>
      <c r="H29" s="5">
        <v>1244</v>
      </c>
    </row>
    <row r="30" spans="1:9" ht="22.5" customHeight="1">
      <c r="A30" s="83" t="s">
        <v>175</v>
      </c>
      <c r="B30" s="5">
        <v>858</v>
      </c>
      <c r="C30" s="5">
        <v>778</v>
      </c>
      <c r="D30" s="5">
        <v>667</v>
      </c>
      <c r="E30" s="5">
        <v>554</v>
      </c>
      <c r="F30" s="5">
        <v>470</v>
      </c>
      <c r="G30" s="5">
        <v>421</v>
      </c>
      <c r="H30" s="5">
        <v>287</v>
      </c>
    </row>
    <row r="31" spans="1:9" ht="22.5" customHeight="1">
      <c r="A31" s="83" t="s">
        <v>174</v>
      </c>
      <c r="B31" s="5">
        <v>374</v>
      </c>
      <c r="C31" s="5">
        <v>241</v>
      </c>
      <c r="D31" s="5">
        <v>226</v>
      </c>
      <c r="E31" s="5">
        <v>188</v>
      </c>
      <c r="F31" s="5">
        <v>124</v>
      </c>
      <c r="G31" s="5">
        <v>116</v>
      </c>
      <c r="H31" s="5">
        <v>60</v>
      </c>
    </row>
    <row r="32" spans="1:9" ht="22.5" customHeight="1">
      <c r="A32" s="83" t="s">
        <v>173</v>
      </c>
      <c r="B32" s="18" t="s">
        <v>170</v>
      </c>
      <c r="C32" s="18">
        <v>62</v>
      </c>
      <c r="D32" s="5">
        <v>50</v>
      </c>
      <c r="E32" s="18">
        <v>35</v>
      </c>
      <c r="F32" s="18">
        <v>36</v>
      </c>
      <c r="G32" s="18">
        <v>17</v>
      </c>
      <c r="H32" s="18">
        <v>19</v>
      </c>
    </row>
    <row r="33" spans="1:8" ht="22.5" customHeight="1">
      <c r="A33" s="83" t="s">
        <v>172</v>
      </c>
      <c r="B33" s="18" t="s">
        <v>170</v>
      </c>
      <c r="C33" s="18">
        <v>11</v>
      </c>
      <c r="D33" s="5">
        <v>7</v>
      </c>
      <c r="E33" s="18">
        <v>5</v>
      </c>
      <c r="F33" s="18">
        <v>3</v>
      </c>
      <c r="G33" s="18">
        <v>5</v>
      </c>
      <c r="H33" s="18">
        <v>2</v>
      </c>
    </row>
    <row r="34" spans="1:8" ht="22.5" customHeight="1">
      <c r="A34" s="300" t="s">
        <v>171</v>
      </c>
      <c r="B34" s="62" t="s">
        <v>170</v>
      </c>
      <c r="C34" s="62">
        <v>3</v>
      </c>
      <c r="D34" s="63">
        <v>3</v>
      </c>
      <c r="E34" s="62">
        <v>1</v>
      </c>
      <c r="F34" s="62">
        <v>2</v>
      </c>
      <c r="G34" s="62">
        <v>1</v>
      </c>
      <c r="H34" s="62">
        <v>1</v>
      </c>
    </row>
    <row r="35" spans="1:8" ht="22.5" customHeight="1">
      <c r="A35" s="83" t="s">
        <v>169</v>
      </c>
      <c r="B35" s="5">
        <v>68627</v>
      </c>
      <c r="C35" s="5">
        <v>72711</v>
      </c>
      <c r="D35" s="5">
        <v>73441</v>
      </c>
      <c r="E35" s="5">
        <v>73005</v>
      </c>
      <c r="F35" s="5">
        <v>73905</v>
      </c>
      <c r="G35" s="5">
        <v>72934</v>
      </c>
      <c r="H35" s="5">
        <v>73409</v>
      </c>
    </row>
    <row r="36" spans="1:8" ht="22.5" customHeight="1" thickBot="1">
      <c r="A36" s="120" t="s">
        <v>168</v>
      </c>
      <c r="B36" s="65">
        <v>3.33</v>
      </c>
      <c r="C36" s="65">
        <v>3.12</v>
      </c>
      <c r="D36" s="65">
        <v>2.96</v>
      </c>
      <c r="E36" s="65">
        <v>2.79</v>
      </c>
      <c r="F36" s="65">
        <v>2.64</v>
      </c>
      <c r="G36" s="65">
        <v>2.5447123268553087</v>
      </c>
      <c r="H36" s="65">
        <v>2.3801600000000001</v>
      </c>
    </row>
    <row r="37" spans="1:8" ht="15.75" customHeight="1">
      <c r="A37" s="13" t="s">
        <v>478</v>
      </c>
    </row>
    <row r="38" spans="1:8" ht="15.75" customHeight="1">
      <c r="B38" s="301"/>
      <c r="C38" s="301"/>
      <c r="E38" s="301"/>
      <c r="F38" s="301"/>
      <c r="G38" s="301"/>
      <c r="H38" s="16" t="s">
        <v>460</v>
      </c>
    </row>
  </sheetData>
  <mergeCells count="1">
    <mergeCell ref="B22:D22"/>
  </mergeCells>
  <phoneticPr fontId="3"/>
  <pageMargins left="0.36416666666666669" right="0.69718749999999996" top="0.78740157480314965" bottom="0.78740157480314965" header="0.51181102362204722" footer="0.31496062992125984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BreakPreview" zoomScaleNormal="115" zoomScaleSheetLayoutView="100" workbookViewId="0">
      <selection activeCell="J10" sqref="J10"/>
    </sheetView>
  </sheetViews>
  <sheetFormatPr defaultColWidth="9" defaultRowHeight="20.100000000000001" customHeight="1"/>
  <cols>
    <col min="1" max="1" width="28.109375" style="146" customWidth="1"/>
    <col min="2" max="9" width="7.109375" style="146" customWidth="1"/>
    <col min="10" max="16384" width="9" style="146"/>
  </cols>
  <sheetData>
    <row r="1" spans="1:9" ht="20.100000000000001" customHeight="1">
      <c r="A1" s="316" t="s">
        <v>237</v>
      </c>
    </row>
    <row r="2" spans="1:9" ht="15" customHeight="1" thickBot="1">
      <c r="A2" s="7"/>
      <c r="D2" s="74"/>
      <c r="E2" s="74"/>
      <c r="F2" s="74"/>
      <c r="G2" s="74"/>
      <c r="H2" s="74"/>
      <c r="I2" s="148" t="s">
        <v>39</v>
      </c>
    </row>
    <row r="3" spans="1:9" s="34" customFormat="1" ht="20.100000000000001" customHeight="1">
      <c r="A3" s="304" t="s">
        <v>236</v>
      </c>
      <c r="B3" s="305" t="s">
        <v>184</v>
      </c>
      <c r="C3" s="305"/>
      <c r="D3" s="305" t="s">
        <v>183</v>
      </c>
      <c r="E3" s="305"/>
      <c r="F3" s="305" t="s">
        <v>182</v>
      </c>
      <c r="G3" s="306"/>
      <c r="H3" s="305" t="s">
        <v>68</v>
      </c>
      <c r="I3" s="306"/>
    </row>
    <row r="4" spans="1:9" s="34" customFormat="1" ht="20.100000000000001" customHeight="1">
      <c r="A4" s="183" t="s">
        <v>235</v>
      </c>
      <c r="B4" s="307" t="s">
        <v>1</v>
      </c>
      <c r="C4" s="307" t="s">
        <v>234</v>
      </c>
      <c r="D4" s="307" t="s">
        <v>1</v>
      </c>
      <c r="E4" s="307" t="s">
        <v>234</v>
      </c>
      <c r="F4" s="307" t="s">
        <v>1</v>
      </c>
      <c r="G4" s="308" t="s">
        <v>234</v>
      </c>
      <c r="H4" s="307" t="s">
        <v>1</v>
      </c>
      <c r="I4" s="308" t="s">
        <v>234</v>
      </c>
    </row>
    <row r="5" spans="1:9" ht="24.75" customHeight="1">
      <c r="A5" s="309" t="s">
        <v>233</v>
      </c>
      <c r="B5" s="70">
        <v>26165</v>
      </c>
      <c r="C5" s="70">
        <v>73005</v>
      </c>
      <c r="D5" s="70">
        <v>28027</v>
      </c>
      <c r="E5" s="70">
        <v>73905</v>
      </c>
      <c r="F5" s="70">
        <v>28656</v>
      </c>
      <c r="G5" s="70">
        <v>72918</v>
      </c>
      <c r="H5" s="70">
        <v>30842</v>
      </c>
      <c r="I5" s="70">
        <v>73409</v>
      </c>
    </row>
    <row r="6" spans="1:9" ht="24.75" customHeight="1">
      <c r="A6" s="310" t="s">
        <v>232</v>
      </c>
      <c r="B6" s="48">
        <v>21336</v>
      </c>
      <c r="C6" s="45">
        <v>68100</v>
      </c>
      <c r="D6" s="48">
        <v>21687</v>
      </c>
      <c r="E6" s="45">
        <v>67158</v>
      </c>
      <c r="F6" s="48">
        <v>21693</v>
      </c>
      <c r="G6" s="45">
        <v>65610</v>
      </c>
      <c r="H6" s="48">
        <v>21936</v>
      </c>
      <c r="I6" s="45">
        <v>64040</v>
      </c>
    </row>
    <row r="7" spans="1:9" ht="24.75" customHeight="1">
      <c r="A7" s="310" t="s">
        <v>231</v>
      </c>
      <c r="B7" s="48">
        <v>18615</v>
      </c>
      <c r="C7" s="45">
        <v>55788</v>
      </c>
      <c r="D7" s="48">
        <v>19301</v>
      </c>
      <c r="E7" s="45">
        <v>56626</v>
      </c>
      <c r="F7" s="48">
        <v>19600</v>
      </c>
      <c r="G7" s="45">
        <v>56533</v>
      </c>
      <c r="H7" s="48">
        <v>20208</v>
      </c>
      <c r="I7" s="45">
        <v>57155</v>
      </c>
    </row>
    <row r="8" spans="1:9" ht="24.75" customHeight="1">
      <c r="A8" s="310" t="s">
        <v>230</v>
      </c>
      <c r="B8" s="48">
        <v>5657</v>
      </c>
      <c r="C8" s="45">
        <v>11321</v>
      </c>
      <c r="D8" s="48">
        <v>6217</v>
      </c>
      <c r="E8" s="45">
        <v>12434</v>
      </c>
      <c r="F8" s="48">
        <v>6715</v>
      </c>
      <c r="G8" s="45">
        <v>13430</v>
      </c>
      <c r="H8" s="48">
        <v>7336</v>
      </c>
      <c r="I8" s="45">
        <v>14672</v>
      </c>
    </row>
    <row r="9" spans="1:9" ht="24.75" customHeight="1">
      <c r="A9" s="310" t="s">
        <v>229</v>
      </c>
      <c r="B9" s="48">
        <v>10694</v>
      </c>
      <c r="C9" s="45">
        <v>39029</v>
      </c>
      <c r="D9" s="48">
        <v>10473</v>
      </c>
      <c r="E9" s="45">
        <v>37974</v>
      </c>
      <c r="F9" s="48">
        <v>10104</v>
      </c>
      <c r="G9" s="45">
        <v>36603</v>
      </c>
      <c r="H9" s="48">
        <v>9741</v>
      </c>
      <c r="I9" s="45">
        <v>35238</v>
      </c>
    </row>
    <row r="10" spans="1:9" ht="24.75" customHeight="1">
      <c r="A10" s="310" t="s">
        <v>228</v>
      </c>
      <c r="B10" s="48">
        <v>378</v>
      </c>
      <c r="C10" s="45">
        <v>885</v>
      </c>
      <c r="D10" s="48">
        <v>439</v>
      </c>
      <c r="E10" s="45">
        <v>1018</v>
      </c>
      <c r="F10" s="48">
        <v>455</v>
      </c>
      <c r="G10" s="45">
        <v>1043</v>
      </c>
      <c r="H10" s="48">
        <v>533</v>
      </c>
      <c r="I10" s="45">
        <v>1202</v>
      </c>
    </row>
    <row r="11" spans="1:9" ht="24.75" customHeight="1">
      <c r="A11" s="310" t="s">
        <v>227</v>
      </c>
      <c r="B11" s="48">
        <v>1886</v>
      </c>
      <c r="C11" s="45">
        <v>4553</v>
      </c>
      <c r="D11" s="48">
        <v>2172</v>
      </c>
      <c r="E11" s="45">
        <v>5200</v>
      </c>
      <c r="F11" s="48">
        <v>2326</v>
      </c>
      <c r="G11" s="45">
        <v>5457</v>
      </c>
      <c r="H11" s="48">
        <v>2598</v>
      </c>
      <c r="I11" s="45">
        <v>6043</v>
      </c>
    </row>
    <row r="12" spans="1:9" ht="24.75" customHeight="1">
      <c r="A12" s="310" t="s">
        <v>226</v>
      </c>
      <c r="B12" s="48">
        <v>2721</v>
      </c>
      <c r="C12" s="45">
        <v>12312</v>
      </c>
      <c r="D12" s="48">
        <v>2386</v>
      </c>
      <c r="E12" s="45">
        <v>10532</v>
      </c>
      <c r="F12" s="48">
        <v>2093</v>
      </c>
      <c r="G12" s="45">
        <v>9077</v>
      </c>
      <c r="H12" s="48">
        <v>1728</v>
      </c>
      <c r="I12" s="45">
        <v>6885</v>
      </c>
    </row>
    <row r="13" spans="1:9" ht="24.75" customHeight="1">
      <c r="A13" s="310" t="s">
        <v>225</v>
      </c>
      <c r="B13" s="48">
        <v>83</v>
      </c>
      <c r="C13" s="45">
        <v>332</v>
      </c>
      <c r="D13" s="48">
        <v>85</v>
      </c>
      <c r="E13" s="45">
        <v>340</v>
      </c>
      <c r="F13" s="48">
        <v>60</v>
      </c>
      <c r="G13" s="45">
        <v>240</v>
      </c>
      <c r="H13" s="48">
        <v>65</v>
      </c>
      <c r="I13" s="45">
        <v>260</v>
      </c>
    </row>
    <row r="14" spans="1:9" ht="24.75" customHeight="1">
      <c r="A14" s="310" t="s">
        <v>224</v>
      </c>
      <c r="B14" s="48">
        <v>320</v>
      </c>
      <c r="C14" s="45">
        <v>960</v>
      </c>
      <c r="D14" s="48">
        <v>305</v>
      </c>
      <c r="E14" s="45">
        <v>915</v>
      </c>
      <c r="F14" s="48">
        <v>239</v>
      </c>
      <c r="G14" s="45">
        <v>717</v>
      </c>
      <c r="H14" s="48">
        <v>243</v>
      </c>
      <c r="I14" s="45">
        <v>729</v>
      </c>
    </row>
    <row r="15" spans="1:9" ht="24.75" customHeight="1">
      <c r="A15" s="310" t="s">
        <v>223</v>
      </c>
      <c r="B15" s="48"/>
      <c r="C15" s="45"/>
      <c r="D15" s="48"/>
      <c r="E15" s="45"/>
      <c r="F15" s="48"/>
      <c r="G15" s="45"/>
      <c r="H15" s="48"/>
      <c r="I15" s="45"/>
    </row>
    <row r="16" spans="1:9" ht="24.75" customHeight="1">
      <c r="A16" s="310" t="s">
        <v>222</v>
      </c>
      <c r="B16" s="48">
        <v>493</v>
      </c>
      <c r="C16" s="45">
        <v>2968</v>
      </c>
      <c r="D16" s="48">
        <v>348</v>
      </c>
      <c r="E16" s="45">
        <v>2087</v>
      </c>
      <c r="F16" s="48">
        <v>310</v>
      </c>
      <c r="G16" s="45">
        <v>1828</v>
      </c>
      <c r="H16" s="48">
        <v>159</v>
      </c>
      <c r="I16" s="45">
        <v>939</v>
      </c>
    </row>
    <row r="17" spans="1:9" ht="24.75" customHeight="1">
      <c r="A17" s="310" t="s">
        <v>221</v>
      </c>
      <c r="B17" s="48"/>
      <c r="C17" s="45"/>
      <c r="D17" s="48"/>
      <c r="E17" s="45"/>
      <c r="F17" s="48"/>
      <c r="G17" s="45"/>
      <c r="H17" s="48"/>
      <c r="I17" s="45"/>
    </row>
    <row r="18" spans="1:9" ht="24.75" customHeight="1">
      <c r="A18" s="310" t="s">
        <v>220</v>
      </c>
      <c r="B18" s="48">
        <v>975</v>
      </c>
      <c r="C18" s="45">
        <v>4659</v>
      </c>
      <c r="D18" s="48">
        <v>832</v>
      </c>
      <c r="E18" s="45">
        <v>3981</v>
      </c>
      <c r="F18" s="48">
        <v>672</v>
      </c>
      <c r="G18" s="45">
        <v>3159</v>
      </c>
      <c r="H18" s="48">
        <v>467</v>
      </c>
      <c r="I18" s="45">
        <v>2178</v>
      </c>
    </row>
    <row r="19" spans="1:9" ht="24.75" customHeight="1">
      <c r="A19" s="310" t="s">
        <v>219</v>
      </c>
      <c r="B19" s="48"/>
      <c r="C19" s="45"/>
      <c r="D19" s="48"/>
      <c r="E19" s="45"/>
      <c r="F19" s="48"/>
      <c r="G19" s="45"/>
      <c r="H19" s="48"/>
      <c r="I19" s="45"/>
    </row>
    <row r="20" spans="1:9" ht="24.75" customHeight="1">
      <c r="A20" s="311" t="s">
        <v>218</v>
      </c>
      <c r="B20" s="48">
        <v>61</v>
      </c>
      <c r="C20" s="45">
        <v>197</v>
      </c>
      <c r="D20" s="48">
        <v>57</v>
      </c>
      <c r="E20" s="45">
        <v>188</v>
      </c>
      <c r="F20" s="48">
        <v>64</v>
      </c>
      <c r="G20" s="45">
        <v>203</v>
      </c>
      <c r="H20" s="48">
        <v>55</v>
      </c>
      <c r="I20" s="45">
        <v>178</v>
      </c>
    </row>
    <row r="21" spans="1:9" ht="24.75" customHeight="1">
      <c r="A21" s="311" t="s">
        <v>215</v>
      </c>
      <c r="B21" s="48"/>
      <c r="C21" s="45"/>
      <c r="D21" s="48"/>
      <c r="E21" s="45"/>
      <c r="F21" s="48"/>
      <c r="G21" s="45"/>
      <c r="H21" s="48"/>
      <c r="I21" s="45"/>
    </row>
    <row r="22" spans="1:9" ht="24.75" customHeight="1">
      <c r="A22" s="311" t="s">
        <v>217</v>
      </c>
      <c r="B22" s="48">
        <v>199</v>
      </c>
      <c r="C22" s="45">
        <v>938</v>
      </c>
      <c r="D22" s="48">
        <v>222</v>
      </c>
      <c r="E22" s="45">
        <v>1026</v>
      </c>
      <c r="F22" s="48">
        <v>220</v>
      </c>
      <c r="G22" s="45">
        <v>1052</v>
      </c>
      <c r="H22" s="48">
        <v>185</v>
      </c>
      <c r="I22" s="45">
        <v>841</v>
      </c>
    </row>
    <row r="23" spans="1:9" ht="24.75" customHeight="1">
      <c r="A23" s="311" t="s">
        <v>215</v>
      </c>
      <c r="B23" s="48"/>
      <c r="C23" s="45"/>
      <c r="D23" s="48"/>
      <c r="E23" s="45"/>
      <c r="F23" s="48"/>
      <c r="G23" s="45"/>
      <c r="H23" s="48"/>
      <c r="I23" s="45"/>
    </row>
    <row r="24" spans="1:9" ht="24.75" customHeight="1">
      <c r="A24" s="311" t="s">
        <v>216</v>
      </c>
      <c r="B24" s="48">
        <v>47</v>
      </c>
      <c r="C24" s="45">
        <v>232</v>
      </c>
      <c r="D24" s="48">
        <v>38</v>
      </c>
      <c r="E24" s="45">
        <v>183</v>
      </c>
      <c r="F24" s="48">
        <v>29</v>
      </c>
      <c r="G24" s="45">
        <v>141</v>
      </c>
      <c r="H24" s="48">
        <v>25</v>
      </c>
      <c r="I24" s="45">
        <v>119</v>
      </c>
    </row>
    <row r="25" spans="1:9" ht="24.75" customHeight="1">
      <c r="A25" s="311" t="s">
        <v>215</v>
      </c>
      <c r="B25" s="48"/>
      <c r="C25" s="45"/>
      <c r="D25" s="48"/>
      <c r="E25" s="45"/>
      <c r="F25" s="48" t="s">
        <v>214</v>
      </c>
      <c r="G25" s="45"/>
      <c r="H25" s="48" t="s">
        <v>214</v>
      </c>
      <c r="I25" s="45"/>
    </row>
    <row r="26" spans="1:9" ht="24.75" customHeight="1">
      <c r="A26" s="311" t="s">
        <v>213</v>
      </c>
      <c r="B26" s="48">
        <v>121</v>
      </c>
      <c r="C26" s="45">
        <v>792</v>
      </c>
      <c r="D26" s="48">
        <v>91</v>
      </c>
      <c r="E26" s="45">
        <v>590</v>
      </c>
      <c r="F26" s="48">
        <v>87</v>
      </c>
      <c r="G26" s="45">
        <v>549</v>
      </c>
      <c r="H26" s="48">
        <v>47</v>
      </c>
      <c r="I26" s="45">
        <v>291</v>
      </c>
    </row>
    <row r="27" spans="1:9" ht="24.75" customHeight="1">
      <c r="A27" s="311" t="s">
        <v>212</v>
      </c>
      <c r="B27" s="48"/>
      <c r="C27" s="45"/>
      <c r="D27" s="48"/>
      <c r="E27" s="45"/>
      <c r="F27" s="48"/>
      <c r="G27" s="45"/>
      <c r="H27" s="48"/>
      <c r="I27" s="45"/>
    </row>
    <row r="28" spans="1:9" ht="24.75" customHeight="1">
      <c r="A28" s="311" t="s">
        <v>211</v>
      </c>
      <c r="B28" s="48">
        <v>135</v>
      </c>
      <c r="C28" s="45">
        <v>282</v>
      </c>
      <c r="D28" s="48">
        <v>121</v>
      </c>
      <c r="E28" s="45">
        <v>253</v>
      </c>
      <c r="F28" s="48">
        <v>156</v>
      </c>
      <c r="G28" s="45">
        <v>332</v>
      </c>
      <c r="H28" s="48">
        <v>194</v>
      </c>
      <c r="I28" s="45">
        <v>410</v>
      </c>
    </row>
    <row r="29" spans="1:9" ht="24.75" customHeight="1">
      <c r="A29" s="312" t="s">
        <v>210</v>
      </c>
      <c r="B29" s="40">
        <v>287</v>
      </c>
      <c r="C29" s="40">
        <v>952</v>
      </c>
      <c r="D29" s="40">
        <v>287</v>
      </c>
      <c r="E29" s="40">
        <v>969</v>
      </c>
      <c r="F29" s="40">
        <v>256</v>
      </c>
      <c r="G29" s="40">
        <v>856</v>
      </c>
      <c r="H29" s="40">
        <v>288</v>
      </c>
      <c r="I29" s="40">
        <v>940</v>
      </c>
    </row>
    <row r="30" spans="1:9" ht="24.75" customHeight="1">
      <c r="A30" s="313" t="s">
        <v>209</v>
      </c>
      <c r="B30" s="40">
        <v>74</v>
      </c>
      <c r="C30" s="40">
        <v>150</v>
      </c>
      <c r="D30" s="40">
        <v>258</v>
      </c>
      <c r="E30" s="40">
        <v>650</v>
      </c>
      <c r="F30" s="40">
        <v>237</v>
      </c>
      <c r="G30" s="40">
        <v>582</v>
      </c>
      <c r="H30" s="40">
        <v>321</v>
      </c>
      <c r="I30" s="40">
        <v>750</v>
      </c>
    </row>
    <row r="31" spans="1:9" ht="24.75" customHeight="1">
      <c r="A31" s="314" t="s">
        <v>208</v>
      </c>
      <c r="B31" s="36">
        <v>4755</v>
      </c>
      <c r="C31" s="36">
        <v>4755</v>
      </c>
      <c r="D31" s="36">
        <v>6073</v>
      </c>
      <c r="E31" s="36">
        <v>6073</v>
      </c>
      <c r="F31" s="36">
        <v>6726</v>
      </c>
      <c r="G31" s="36">
        <v>6726</v>
      </c>
      <c r="H31" s="36">
        <v>8561</v>
      </c>
      <c r="I31" s="36">
        <v>8561</v>
      </c>
    </row>
    <row r="32" spans="1:9" ht="24.75" customHeight="1" thickBot="1">
      <c r="A32" s="315" t="s">
        <v>207</v>
      </c>
      <c r="B32" s="61" t="s">
        <v>54</v>
      </c>
      <c r="C32" s="61" t="s">
        <v>52</v>
      </c>
      <c r="D32" s="61" t="s">
        <v>52</v>
      </c>
      <c r="E32" s="61" t="s">
        <v>52</v>
      </c>
      <c r="F32" s="61" t="s">
        <v>52</v>
      </c>
      <c r="G32" s="61" t="s">
        <v>52</v>
      </c>
      <c r="H32" s="140">
        <v>24</v>
      </c>
      <c r="I32" s="140">
        <v>58</v>
      </c>
    </row>
    <row r="33" spans="1:9" ht="15.75" customHeight="1">
      <c r="A33" s="34"/>
      <c r="B33" s="169"/>
      <c r="C33" s="169"/>
      <c r="D33" s="169"/>
      <c r="E33" s="169"/>
      <c r="F33" s="169"/>
      <c r="G33" s="169"/>
      <c r="H33" s="169"/>
      <c r="I33" s="170" t="s">
        <v>460</v>
      </c>
    </row>
  </sheetData>
  <phoneticPr fontId="3"/>
  <pageMargins left="0.86614173228346458" right="0.59055118110236227" top="0.78740157480314965" bottom="0.78740157480314965" header="0.51181102362204722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view="pageBreakPreview" zoomScale="90" zoomScaleNormal="90" zoomScaleSheetLayoutView="90" workbookViewId="0">
      <selection activeCell="A26" sqref="A26"/>
    </sheetView>
  </sheetViews>
  <sheetFormatPr defaultColWidth="9" defaultRowHeight="14.4"/>
  <cols>
    <col min="1" max="1" width="41" style="146" customWidth="1"/>
    <col min="2" max="9" width="7.6640625" style="146" customWidth="1"/>
    <col min="10" max="16384" width="9" style="146"/>
  </cols>
  <sheetData>
    <row r="1" spans="1:9" ht="22.5" customHeight="1">
      <c r="A1" s="316" t="s">
        <v>271</v>
      </c>
      <c r="B1" s="302"/>
      <c r="C1" s="302"/>
      <c r="D1" s="302"/>
      <c r="E1" s="302"/>
      <c r="F1" s="302"/>
      <c r="G1" s="302"/>
      <c r="H1" s="302"/>
      <c r="I1" s="34"/>
    </row>
    <row r="2" spans="1:9" ht="15" customHeight="1" thickBot="1">
      <c r="A2" s="7"/>
      <c r="B2" s="7"/>
      <c r="C2" s="7"/>
      <c r="D2" s="102"/>
      <c r="E2" s="74"/>
      <c r="F2" s="74"/>
      <c r="G2" s="148" t="s">
        <v>253</v>
      </c>
      <c r="H2" s="7"/>
      <c r="I2" s="34"/>
    </row>
    <row r="3" spans="1:9" ht="20.100000000000001" customHeight="1">
      <c r="A3" s="473" t="s">
        <v>270</v>
      </c>
      <c r="B3" s="317"/>
      <c r="C3" s="318"/>
      <c r="E3" s="319"/>
      <c r="F3" s="320"/>
      <c r="G3" s="321"/>
      <c r="H3" s="303"/>
    </row>
    <row r="4" spans="1:9" ht="20.100000000000001" customHeight="1">
      <c r="A4" s="474"/>
      <c r="B4" s="322" t="s">
        <v>1</v>
      </c>
      <c r="C4" s="323"/>
      <c r="D4" s="322" t="s">
        <v>234</v>
      </c>
      <c r="E4" s="324"/>
      <c r="F4" s="325" t="s">
        <v>269</v>
      </c>
      <c r="G4" s="325"/>
    </row>
    <row r="5" spans="1:9" ht="20.100000000000001" customHeight="1">
      <c r="A5" s="475"/>
      <c r="B5" s="326"/>
      <c r="C5" s="327"/>
      <c r="D5" s="328"/>
      <c r="E5" s="329"/>
      <c r="F5" s="330"/>
      <c r="G5" s="330"/>
    </row>
    <row r="6" spans="1:9" s="332" customFormat="1" ht="20.399999999999999" customHeight="1">
      <c r="A6" s="331" t="s">
        <v>268</v>
      </c>
      <c r="B6" s="82"/>
      <c r="C6" s="81">
        <v>30842</v>
      </c>
      <c r="E6" s="81">
        <f>E7+E14</f>
        <v>73409</v>
      </c>
      <c r="G6" s="72">
        <f t="shared" ref="G6:G14" si="0">E6/C6</f>
        <v>2.3801634135270087</v>
      </c>
    </row>
    <row r="7" spans="1:9" ht="20.399999999999999" customHeight="1">
      <c r="A7" s="7" t="s">
        <v>267</v>
      </c>
      <c r="B7" s="80"/>
      <c r="C7" s="77">
        <v>30688</v>
      </c>
      <c r="E7" s="77">
        <f>+E8+E13</f>
        <v>73114</v>
      </c>
      <c r="G7" s="72">
        <f t="shared" si="0"/>
        <v>2.3824947862356622</v>
      </c>
    </row>
    <row r="8" spans="1:9" ht="20.399999999999999" customHeight="1">
      <c r="A8" s="7" t="s">
        <v>266</v>
      </c>
      <c r="B8" s="80"/>
      <c r="C8" s="77">
        <v>30365</v>
      </c>
      <c r="E8" s="77">
        <f>SUM(D9:E12)</f>
        <v>72517</v>
      </c>
      <c r="G8" s="72">
        <f t="shared" si="0"/>
        <v>2.3881771776716616</v>
      </c>
    </row>
    <row r="9" spans="1:9" ht="20.399999999999999" customHeight="1">
      <c r="A9" s="79" t="s">
        <v>265</v>
      </c>
      <c r="B9" s="80"/>
      <c r="C9" s="77">
        <v>22432</v>
      </c>
      <c r="E9" s="333">
        <v>58602</v>
      </c>
      <c r="G9" s="72">
        <f t="shared" si="0"/>
        <v>2.6124286733238229</v>
      </c>
    </row>
    <row r="10" spans="1:9" ht="20.399999999999999" customHeight="1">
      <c r="A10" s="7" t="s">
        <v>264</v>
      </c>
      <c r="B10" s="334"/>
      <c r="C10" s="79">
        <v>714</v>
      </c>
      <c r="E10" s="335">
        <v>1473</v>
      </c>
      <c r="G10" s="72">
        <f t="shared" si="0"/>
        <v>2.0630252100840338</v>
      </c>
    </row>
    <row r="11" spans="1:9" ht="20.399999999999999" customHeight="1">
      <c r="A11" s="7" t="s">
        <v>263</v>
      </c>
      <c r="B11" s="334"/>
      <c r="C11" s="77">
        <v>6841</v>
      </c>
      <c r="E11" s="333">
        <v>11767</v>
      </c>
      <c r="G11" s="72">
        <f t="shared" si="0"/>
        <v>1.7200701651805292</v>
      </c>
    </row>
    <row r="12" spans="1:9" ht="20.399999999999999" customHeight="1">
      <c r="A12" s="7" t="s">
        <v>262</v>
      </c>
      <c r="B12" s="334"/>
      <c r="C12" s="76">
        <v>378</v>
      </c>
      <c r="E12" s="333">
        <v>675</v>
      </c>
      <c r="G12" s="72">
        <f t="shared" si="0"/>
        <v>1.7857142857142858</v>
      </c>
    </row>
    <row r="13" spans="1:9" ht="20.399999999999999" customHeight="1">
      <c r="A13" s="7" t="s">
        <v>261</v>
      </c>
      <c r="B13" s="334"/>
      <c r="C13" s="76">
        <v>323</v>
      </c>
      <c r="E13" s="333">
        <v>597</v>
      </c>
      <c r="G13" s="72">
        <f t="shared" si="0"/>
        <v>1.848297213622291</v>
      </c>
    </row>
    <row r="14" spans="1:9" ht="20.399999999999999" customHeight="1" thickBot="1">
      <c r="A14" s="336" t="s">
        <v>260</v>
      </c>
      <c r="B14" s="103"/>
      <c r="C14" s="74">
        <v>154</v>
      </c>
      <c r="E14" s="337">
        <v>295</v>
      </c>
      <c r="G14" s="72">
        <f t="shared" si="0"/>
        <v>1.9155844155844155</v>
      </c>
    </row>
    <row r="15" spans="1:9" ht="15" customHeight="1">
      <c r="B15" s="169"/>
      <c r="C15" s="169"/>
      <c r="D15" s="169"/>
      <c r="E15" s="169"/>
      <c r="F15" s="169"/>
      <c r="G15" s="170" t="s">
        <v>463</v>
      </c>
      <c r="H15" s="34"/>
      <c r="I15" s="34"/>
    </row>
    <row r="16" spans="1:9" ht="31.5" customHeight="1"/>
    <row r="17" spans="1:18" ht="17.25" customHeight="1">
      <c r="A17" s="316" t="s">
        <v>259</v>
      </c>
      <c r="B17" s="145"/>
      <c r="C17" s="145"/>
      <c r="D17" s="145"/>
      <c r="E17" s="145"/>
      <c r="F17" s="145"/>
      <c r="G17" s="145"/>
      <c r="H17" s="145"/>
      <c r="I17" s="145"/>
    </row>
    <row r="18" spans="1:18" ht="17.25" customHeight="1">
      <c r="A18" s="303" t="s">
        <v>258</v>
      </c>
      <c r="B18" s="6"/>
      <c r="C18" s="7"/>
      <c r="D18" s="6"/>
      <c r="E18" s="6"/>
      <c r="F18" s="7"/>
      <c r="G18" s="7"/>
      <c r="H18" s="7"/>
      <c r="I18" s="7"/>
    </row>
    <row r="19" spans="1:18" ht="15" customHeight="1" thickBot="1">
      <c r="A19" s="7"/>
      <c r="B19" s="7"/>
      <c r="C19" s="7"/>
      <c r="D19" s="7"/>
      <c r="E19" s="7"/>
      <c r="F19" s="472" t="s">
        <v>257</v>
      </c>
      <c r="G19" s="472"/>
      <c r="H19" s="472"/>
      <c r="I19" s="472"/>
    </row>
    <row r="20" spans="1:18" ht="20.100000000000001" customHeight="1">
      <c r="A20" s="338" t="s">
        <v>252</v>
      </c>
      <c r="B20" s="339" t="s">
        <v>203</v>
      </c>
      <c r="C20" s="152" t="s">
        <v>256</v>
      </c>
      <c r="D20" s="152" t="s">
        <v>250</v>
      </c>
      <c r="E20" s="152" t="s">
        <v>249</v>
      </c>
      <c r="F20" s="152" t="s">
        <v>248</v>
      </c>
      <c r="G20" s="152" t="s">
        <v>247</v>
      </c>
      <c r="H20" s="152" t="s">
        <v>246</v>
      </c>
      <c r="I20" s="340" t="s">
        <v>245</v>
      </c>
    </row>
    <row r="21" spans="1:18" ht="20.399999999999999" customHeight="1">
      <c r="A21" s="7" t="s">
        <v>1</v>
      </c>
      <c r="B21" s="57">
        <f>SUM(C21:I21)</f>
        <v>13956</v>
      </c>
      <c r="C21" s="48">
        <v>3470</v>
      </c>
      <c r="D21" s="48">
        <v>6443</v>
      </c>
      <c r="E21" s="48">
        <v>2643</v>
      </c>
      <c r="F21" s="48">
        <v>872</v>
      </c>
      <c r="G21" s="48">
        <v>317</v>
      </c>
      <c r="H21" s="48">
        <v>157</v>
      </c>
      <c r="I21" s="48">
        <v>54</v>
      </c>
    </row>
    <row r="22" spans="1:18" ht="20.399999999999999" customHeight="1">
      <c r="A22" s="7" t="s">
        <v>234</v>
      </c>
      <c r="B22" s="57">
        <f>SUM(C22:I22)</f>
        <v>30697</v>
      </c>
      <c r="C22" s="48">
        <v>3470</v>
      </c>
      <c r="D22" s="48">
        <v>12886</v>
      </c>
      <c r="E22" s="48">
        <v>7929</v>
      </c>
      <c r="F22" s="48">
        <v>3488</v>
      </c>
      <c r="G22" s="48">
        <v>1585</v>
      </c>
      <c r="H22" s="48">
        <v>942</v>
      </c>
      <c r="I22" s="48">
        <v>397</v>
      </c>
    </row>
    <row r="23" spans="1:18" ht="20.399999999999999" customHeight="1" thickBot="1">
      <c r="A23" s="336" t="s">
        <v>255</v>
      </c>
      <c r="B23" s="56">
        <f>SUM(C23:I23)</f>
        <v>20917</v>
      </c>
      <c r="C23" s="140">
        <v>3470</v>
      </c>
      <c r="D23" s="140">
        <v>10750</v>
      </c>
      <c r="E23" s="140">
        <v>4479</v>
      </c>
      <c r="F23" s="140">
        <v>1408</v>
      </c>
      <c r="G23" s="140">
        <v>466</v>
      </c>
      <c r="H23" s="140">
        <v>244</v>
      </c>
      <c r="I23" s="140">
        <v>100</v>
      </c>
    </row>
    <row r="24" spans="1:18" ht="15" customHeight="1">
      <c r="A24" s="34"/>
      <c r="B24" s="169"/>
      <c r="C24" s="169"/>
      <c r="D24" s="169"/>
      <c r="E24" s="169"/>
      <c r="F24" s="169"/>
      <c r="G24" s="169"/>
      <c r="H24" s="169"/>
      <c r="I24" s="170" t="s">
        <v>464</v>
      </c>
    </row>
    <row r="25" spans="1:18" ht="31.5" customHeight="1"/>
    <row r="26" spans="1:18" ht="20.100000000000001" customHeight="1">
      <c r="A26" s="316" t="s">
        <v>488</v>
      </c>
      <c r="B26" s="145"/>
      <c r="C26" s="145"/>
      <c r="D26" s="145"/>
      <c r="E26" s="145"/>
      <c r="F26" s="145"/>
      <c r="G26" s="145"/>
      <c r="H26" s="145"/>
      <c r="I26" s="145"/>
    </row>
    <row r="27" spans="1:18" ht="20.100000000000001" customHeight="1">
      <c r="A27" s="316"/>
      <c r="B27" s="145"/>
      <c r="C27" s="145"/>
      <c r="D27" s="145"/>
      <c r="E27" s="145"/>
      <c r="F27" s="145"/>
      <c r="G27" s="145"/>
      <c r="H27" s="145"/>
      <c r="I27" s="145"/>
      <c r="L27" s="215"/>
      <c r="M27" s="215"/>
      <c r="N27" s="215"/>
      <c r="O27" s="215"/>
      <c r="P27" s="215"/>
      <c r="Q27" s="215"/>
      <c r="R27" s="215"/>
    </row>
    <row r="28" spans="1:18" ht="15" customHeight="1" thickBot="1">
      <c r="A28" s="7" t="s">
        <v>254</v>
      </c>
      <c r="B28" s="7"/>
      <c r="C28" s="7"/>
      <c r="D28" s="7"/>
      <c r="E28" s="7"/>
      <c r="G28" s="74"/>
      <c r="H28" s="74"/>
      <c r="I28" s="148" t="s">
        <v>253</v>
      </c>
      <c r="L28" s="215"/>
      <c r="M28" s="215"/>
      <c r="N28" s="215"/>
      <c r="O28" s="215"/>
      <c r="P28" s="215"/>
      <c r="Q28" s="215"/>
      <c r="R28" s="216"/>
    </row>
    <row r="29" spans="1:18" ht="20.100000000000001" customHeight="1">
      <c r="A29" s="338" t="s">
        <v>252</v>
      </c>
      <c r="B29" s="339" t="s">
        <v>203</v>
      </c>
      <c r="C29" s="152" t="s">
        <v>251</v>
      </c>
      <c r="D29" s="152" t="s">
        <v>250</v>
      </c>
      <c r="E29" s="152" t="s">
        <v>249</v>
      </c>
      <c r="F29" s="152" t="s">
        <v>248</v>
      </c>
      <c r="G29" s="152" t="s">
        <v>247</v>
      </c>
      <c r="H29" s="152" t="s">
        <v>246</v>
      </c>
      <c r="I29" s="340" t="s">
        <v>245</v>
      </c>
      <c r="L29" s="215"/>
      <c r="M29" s="215"/>
      <c r="N29" s="215"/>
      <c r="O29" s="215"/>
      <c r="P29" s="215"/>
      <c r="Q29" s="215"/>
      <c r="R29" s="216"/>
    </row>
    <row r="30" spans="1:18" ht="20.399999999999999" customHeight="1">
      <c r="A30" s="341" t="s">
        <v>244</v>
      </c>
      <c r="B30" s="141">
        <f t="shared" ref="B30:B36" si="1">SUM(C30:I30)</f>
        <v>13929</v>
      </c>
      <c r="C30" s="97">
        <f t="shared" ref="C30:I30" si="2">SUM(C31,C36)</f>
        <v>3459</v>
      </c>
      <c r="D30" s="97">
        <f t="shared" si="2"/>
        <v>6431</v>
      </c>
      <c r="E30" s="97">
        <f t="shared" si="2"/>
        <v>2642</v>
      </c>
      <c r="F30" s="97">
        <f t="shared" si="2"/>
        <v>870</v>
      </c>
      <c r="G30" s="97">
        <f t="shared" si="2"/>
        <v>316</v>
      </c>
      <c r="H30" s="97">
        <f t="shared" si="2"/>
        <v>157</v>
      </c>
      <c r="I30" s="97">
        <f t="shared" si="2"/>
        <v>54</v>
      </c>
      <c r="L30" s="215"/>
      <c r="M30" s="215"/>
      <c r="N30" s="215"/>
      <c r="O30" s="216"/>
      <c r="P30" s="216"/>
      <c r="Q30" s="216"/>
      <c r="R30" s="216"/>
    </row>
    <row r="31" spans="1:18" ht="20.399999999999999" customHeight="1">
      <c r="A31" s="7" t="s">
        <v>243</v>
      </c>
      <c r="B31" s="141">
        <f t="shared" si="1"/>
        <v>13860</v>
      </c>
      <c r="C31" s="84">
        <f t="shared" ref="C31:I31" si="3">SUM(C32:C35)</f>
        <v>3412</v>
      </c>
      <c r="D31" s="84">
        <f t="shared" si="3"/>
        <v>6413</v>
      </c>
      <c r="E31" s="84">
        <f t="shared" si="3"/>
        <v>2641</v>
      </c>
      <c r="F31" s="84">
        <f t="shared" si="3"/>
        <v>868</v>
      </c>
      <c r="G31" s="84">
        <f t="shared" si="3"/>
        <v>316</v>
      </c>
      <c r="H31" s="84">
        <f t="shared" si="3"/>
        <v>157</v>
      </c>
      <c r="I31" s="84">
        <f t="shared" si="3"/>
        <v>53</v>
      </c>
      <c r="L31" s="215"/>
      <c r="M31" s="215"/>
      <c r="N31" s="215"/>
      <c r="O31" s="215"/>
      <c r="P31" s="216"/>
      <c r="Q31" s="216"/>
      <c r="R31" s="215"/>
    </row>
    <row r="32" spans="1:18" ht="20.399999999999999" customHeight="1">
      <c r="A32" s="7" t="s">
        <v>242</v>
      </c>
      <c r="B32" s="141">
        <f t="shared" si="1"/>
        <v>12305</v>
      </c>
      <c r="C32" s="84">
        <v>2601</v>
      </c>
      <c r="D32" s="84">
        <v>5897</v>
      </c>
      <c r="E32" s="84">
        <v>2468</v>
      </c>
      <c r="F32" s="84">
        <v>824</v>
      </c>
      <c r="G32" s="84">
        <v>308</v>
      </c>
      <c r="H32" s="84">
        <v>154</v>
      </c>
      <c r="I32" s="84">
        <v>53</v>
      </c>
    </row>
    <row r="33" spans="1:9" ht="20.399999999999999" customHeight="1">
      <c r="A33" s="7" t="s">
        <v>241</v>
      </c>
      <c r="B33" s="141">
        <f t="shared" si="1"/>
        <v>322</v>
      </c>
      <c r="C33" s="84">
        <v>119</v>
      </c>
      <c r="D33" s="84">
        <v>137</v>
      </c>
      <c r="E33" s="84">
        <v>55</v>
      </c>
      <c r="F33" s="84">
        <v>8</v>
      </c>
      <c r="G33" s="84">
        <v>2</v>
      </c>
      <c r="H33" s="84">
        <v>1</v>
      </c>
      <c r="I33" s="84" t="s">
        <v>52</v>
      </c>
    </row>
    <row r="34" spans="1:9" ht="20.399999999999999" customHeight="1">
      <c r="A34" s="7" t="s">
        <v>240</v>
      </c>
      <c r="B34" s="141">
        <f t="shared" si="1"/>
        <v>1222</v>
      </c>
      <c r="C34" s="84">
        <v>689</v>
      </c>
      <c r="D34" s="84">
        <v>376</v>
      </c>
      <c r="E34" s="84">
        <v>113</v>
      </c>
      <c r="F34" s="84">
        <v>36</v>
      </c>
      <c r="G34" s="84">
        <v>6</v>
      </c>
      <c r="H34" s="84">
        <v>2</v>
      </c>
      <c r="I34" s="84" t="s">
        <v>52</v>
      </c>
    </row>
    <row r="35" spans="1:9" ht="20.399999999999999" customHeight="1">
      <c r="A35" s="7" t="s">
        <v>239</v>
      </c>
      <c r="B35" s="141">
        <f t="shared" si="1"/>
        <v>11</v>
      </c>
      <c r="C35" s="84">
        <v>3</v>
      </c>
      <c r="D35" s="84">
        <v>3</v>
      </c>
      <c r="E35" s="84">
        <v>5</v>
      </c>
      <c r="F35" s="84" t="s">
        <v>52</v>
      </c>
      <c r="G35" s="84" t="s">
        <v>52</v>
      </c>
      <c r="H35" s="84" t="s">
        <v>52</v>
      </c>
      <c r="I35" s="84" t="s">
        <v>52</v>
      </c>
    </row>
    <row r="36" spans="1:9" ht="20.399999999999999" customHeight="1" thickBot="1">
      <c r="A36" s="315" t="s">
        <v>238</v>
      </c>
      <c r="B36" s="142">
        <f t="shared" si="1"/>
        <v>69</v>
      </c>
      <c r="C36" s="61">
        <v>47</v>
      </c>
      <c r="D36" s="61">
        <v>18</v>
      </c>
      <c r="E36" s="61">
        <v>1</v>
      </c>
      <c r="F36" s="61">
        <v>2</v>
      </c>
      <c r="G36" s="61" t="s">
        <v>52</v>
      </c>
      <c r="H36" s="61" t="s">
        <v>52</v>
      </c>
      <c r="I36" s="61">
        <v>1</v>
      </c>
    </row>
    <row r="37" spans="1:9" ht="15" customHeight="1">
      <c r="A37" s="34"/>
      <c r="B37" s="169"/>
      <c r="C37" s="169"/>
      <c r="D37" s="169"/>
      <c r="E37" s="169"/>
      <c r="F37" s="169"/>
      <c r="G37" s="169"/>
      <c r="H37" s="169"/>
      <c r="I37" s="170" t="s">
        <v>465</v>
      </c>
    </row>
  </sheetData>
  <mergeCells count="2">
    <mergeCell ref="F19:I19"/>
    <mergeCell ref="A3:A5"/>
  </mergeCells>
  <phoneticPr fontId="3"/>
  <pageMargins left="0.59055118110236227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目次</vt:lpstr>
      <vt:lpstr>4-1-2</vt:lpstr>
      <vt:lpstr>4-3</vt:lpstr>
      <vt:lpstr>4-4</vt:lpstr>
      <vt:lpstr>4-5</vt:lpstr>
      <vt:lpstr>4-6</vt:lpstr>
      <vt:lpstr>4-7-8</vt:lpstr>
      <vt:lpstr>4-9</vt:lpstr>
      <vt:lpstr>4-10-11-12</vt:lpstr>
      <vt:lpstr>4-13</vt:lpstr>
      <vt:lpstr>4-14-15</vt:lpstr>
      <vt:lpstr>4-16-17</vt:lpstr>
      <vt:lpstr>4-18</vt:lpstr>
      <vt:lpstr>4-19</vt:lpstr>
      <vt:lpstr>4-20</vt:lpstr>
      <vt:lpstr>'4-10-11-12'!Print_Area</vt:lpstr>
      <vt:lpstr>'4-13'!Print_Area</vt:lpstr>
      <vt:lpstr>'4-14-15'!Print_Area</vt:lpstr>
      <vt:lpstr>'4-16-17'!Print_Area</vt:lpstr>
      <vt:lpstr>'4-18'!Print_Area</vt:lpstr>
      <vt:lpstr>'4-20'!Print_Area</vt:lpstr>
      <vt:lpstr>'4-3'!Print_Area</vt:lpstr>
      <vt:lpstr>'4-4'!Print_Area</vt:lpstr>
      <vt:lpstr>'4-7-8'!Print_Area</vt:lpstr>
      <vt:lpstr>'4-9'!Print_Area</vt:lpstr>
    </vt:vector>
  </TitlesOfParts>
  <Company>埼玉県桶川市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桶川市役所</dc:creator>
  <cp:lastModifiedBy>榎原 未祐</cp:lastModifiedBy>
  <cp:lastPrinted>2026-02-26T04:49:48Z</cp:lastPrinted>
  <dcterms:created xsi:type="dcterms:W3CDTF">1998-03-20T09:15:20Z</dcterms:created>
  <dcterms:modified xsi:type="dcterms:W3CDTF">2026-03-04T07:12:15Z</dcterms:modified>
</cp:coreProperties>
</file>