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0490" windowHeight="753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N40" i="83"/>
  <c r="AO40" i="83"/>
  <c r="AQ40" i="83"/>
  <c r="AS40" i="83"/>
  <c r="AN44" i="83"/>
  <c r="AO44" i="83"/>
  <c r="AQ44" i="83"/>
  <c r="AS44" i="83"/>
  <c r="AN48" i="83"/>
  <c r="AO48" i="83"/>
  <c r="AQ48" i="83"/>
  <c r="AS48" i="83"/>
  <c r="AN52" i="83"/>
  <c r="AO52" i="83"/>
  <c r="AQ52" i="83"/>
  <c r="AS52" i="83"/>
  <c r="AN56" i="83"/>
  <c r="AO56" i="83"/>
  <c r="AQ56" i="83"/>
  <c r="AS56" i="83"/>
  <c r="AN60" i="83"/>
  <c r="AO60" i="83"/>
  <c r="AQ60" i="83"/>
  <c r="AS60" i="83"/>
  <c r="AN64" i="83"/>
  <c r="AO64" i="83"/>
  <c r="AQ64" i="83"/>
  <c r="AS64" i="83"/>
  <c r="AN68" i="83"/>
  <c r="AO68" i="83"/>
  <c r="AQ68" i="83"/>
  <c r="AS68" i="83"/>
  <c r="AN72" i="83"/>
  <c r="AO72" i="83"/>
  <c r="AQ72" i="83"/>
  <c r="AS72" i="83"/>
  <c r="AN76" i="83"/>
  <c r="AO76" i="83"/>
  <c r="AQ76" i="83"/>
  <c r="AS76" i="83"/>
  <c r="AN80" i="83"/>
  <c r="AO80" i="83"/>
  <c r="AQ80" i="83"/>
  <c r="AS80" i="83"/>
  <c r="AN84" i="83"/>
  <c r="AO84" i="83"/>
  <c r="AQ84" i="83"/>
  <c r="AS84" i="83"/>
  <c r="AN88" i="83"/>
  <c r="AO88" i="83"/>
  <c r="AQ88" i="83"/>
  <c r="AS88" i="83"/>
  <c r="AN92" i="83"/>
  <c r="AO92" i="83"/>
  <c r="AQ92" i="83"/>
  <c r="AS92" i="83"/>
  <c r="AN96" i="83"/>
  <c r="AO96" i="83"/>
  <c r="AQ96" i="83"/>
  <c r="AS96" i="83"/>
  <c r="AN100" i="83"/>
  <c r="AO100" i="83"/>
  <c r="AQ100" i="83"/>
  <c r="AS100" i="83"/>
  <c r="AN104" i="83"/>
  <c r="AO104" i="83"/>
  <c r="AQ104" i="83"/>
  <c r="AS104" i="83"/>
  <c r="AN108" i="83"/>
  <c r="AO108" i="83"/>
  <c r="AQ108" i="83"/>
  <c r="AS108" i="83"/>
  <c r="AN112" i="83"/>
  <c r="AO112" i="83"/>
  <c r="AQ112" i="83"/>
  <c r="AS112" i="83"/>
  <c r="AN116" i="83"/>
  <c r="AO116" i="83"/>
  <c r="AQ116" i="83"/>
  <c r="AS116" i="83"/>
  <c r="AN120" i="83"/>
  <c r="AO120" i="83"/>
  <c r="AQ120" i="83"/>
  <c r="AS120" i="83"/>
  <c r="AN124" i="83"/>
  <c r="AO124" i="83"/>
  <c r="AQ124" i="83"/>
  <c r="AS124" i="83"/>
  <c r="AN128" i="83"/>
  <c r="AO128" i="83"/>
  <c r="AQ128" i="83"/>
  <c r="AS128" i="83"/>
  <c r="AN132" i="83"/>
  <c r="AO132" i="83"/>
  <c r="AQ132" i="83"/>
  <c r="AS132" i="83"/>
  <c r="AN136" i="83"/>
  <c r="AO136" i="83"/>
  <c r="AQ136" i="83"/>
  <c r="AS136" i="83"/>
  <c r="AN140" i="83"/>
  <c r="AO140" i="83"/>
  <c r="AQ140" i="83"/>
  <c r="AS140" i="83"/>
  <c r="AN144" i="83"/>
  <c r="AO144" i="83"/>
  <c r="AQ144" i="83"/>
  <c r="AS144" i="83"/>
  <c r="AN148" i="83"/>
  <c r="AO148" i="83"/>
  <c r="AQ148" i="83"/>
  <c r="AS148" i="83"/>
  <c r="AN152" i="83"/>
  <c r="AO152" i="83"/>
  <c r="AQ152" i="83"/>
  <c r="AS152" i="83"/>
  <c r="AN156" i="83"/>
  <c r="AO156" i="83"/>
  <c r="AQ156" i="83"/>
  <c r="AS156" i="83"/>
  <c r="AN160" i="83"/>
  <c r="AO160" i="83"/>
  <c r="AQ160" i="83"/>
  <c r="AS160" i="83"/>
  <c r="AN164" i="83"/>
  <c r="AO164" i="83"/>
  <c r="AQ164" i="83"/>
  <c r="AS164" i="83"/>
  <c r="AN168" i="83"/>
  <c r="AO168" i="83"/>
  <c r="AQ168" i="83"/>
  <c r="AS168" i="83"/>
  <c r="AN172" i="83"/>
  <c r="AO172" i="83"/>
  <c r="AQ172" i="83"/>
  <c r="AS172" i="83"/>
  <c r="AN176" i="83"/>
  <c r="AO176" i="83"/>
  <c r="AQ176" i="83"/>
  <c r="AS176" i="83"/>
  <c r="AN180" i="83"/>
  <c r="AO180" i="83"/>
  <c r="AQ180" i="83"/>
  <c r="AS180" i="83"/>
  <c r="AN184" i="83"/>
  <c r="AO184" i="83"/>
  <c r="AQ184" i="83"/>
  <c r="AS184" i="83"/>
  <c r="AN188" i="83"/>
  <c r="AO188" i="83"/>
  <c r="AQ188" i="83"/>
  <c r="AS188" i="83"/>
  <c r="AN192" i="83"/>
  <c r="AO192" i="83"/>
  <c r="AQ192" i="83"/>
  <c r="AS192" i="83"/>
  <c r="AN196" i="83"/>
  <c r="AO196" i="83"/>
  <c r="AQ196" i="83"/>
  <c r="AS196" i="83"/>
  <c r="AN200" i="83"/>
  <c r="AO200" i="83"/>
  <c r="AQ200" i="83"/>
  <c r="AS200" i="83"/>
  <c r="AN204" i="83"/>
  <c r="AO204" i="83"/>
  <c r="AQ204" i="83"/>
  <c r="AS204" i="83"/>
  <c r="AN208" i="83"/>
  <c r="AO208" i="83"/>
  <c r="AQ208" i="83"/>
  <c r="AS208" i="83"/>
  <c r="AN212" i="83"/>
  <c r="AO212" i="83"/>
  <c r="AQ212" i="83"/>
  <c r="AS212" i="83"/>
  <c r="AN216" i="83"/>
  <c r="AO216" i="83"/>
  <c r="AQ216" i="83"/>
  <c r="AS216" i="83"/>
  <c r="AN220" i="83"/>
  <c r="AO220" i="83"/>
  <c r="AQ220" i="83"/>
  <c r="AS220" i="83"/>
  <c r="AN224" i="83"/>
  <c r="AO224" i="83"/>
  <c r="AQ224" i="83"/>
  <c r="AS224" i="83"/>
  <c r="AN228" i="83"/>
  <c r="AO228" i="83"/>
  <c r="AQ228" i="83"/>
  <c r="AS228" i="83"/>
  <c r="AN232" i="83"/>
  <c r="AO232" i="83"/>
  <c r="AQ232" i="83"/>
  <c r="AS232" i="83"/>
  <c r="AN236" i="83"/>
  <c r="AO236" i="83"/>
  <c r="AQ236" i="83"/>
  <c r="AS236" i="83"/>
  <c r="AN240" i="83"/>
  <c r="AO240" i="83"/>
  <c r="AQ240" i="83"/>
  <c r="AS240" i="83"/>
  <c r="AN244" i="83"/>
  <c r="AO244" i="83"/>
  <c r="AQ244" i="83"/>
  <c r="AS244" i="83"/>
  <c r="AN248" i="83"/>
  <c r="AO248" i="83"/>
  <c r="AQ248" i="83"/>
  <c r="AS248" i="83"/>
  <c r="AN252" i="83"/>
  <c r="AO252" i="83"/>
  <c r="AQ252" i="83"/>
  <c r="AS252" i="83"/>
  <c r="AN256" i="83"/>
  <c r="AO256" i="83"/>
  <c r="AQ256" i="83"/>
  <c r="AS256" i="83"/>
  <c r="AN260" i="83"/>
  <c r="AO260" i="83"/>
  <c r="AQ260" i="83"/>
  <c r="AS260" i="83"/>
  <c r="AN264" i="83"/>
  <c r="AO264" i="83"/>
  <c r="AQ264" i="83"/>
  <c r="AS264" i="83"/>
  <c r="AN268" i="83"/>
  <c r="AO268" i="83"/>
  <c r="AQ268" i="83"/>
  <c r="AS268" i="83"/>
  <c r="AN272" i="83"/>
  <c r="AO272" i="83"/>
  <c r="AQ272" i="83"/>
  <c r="AS272" i="83"/>
  <c r="AN276" i="83"/>
  <c r="AO276" i="83"/>
  <c r="AQ276" i="83"/>
  <c r="AS276" i="83"/>
  <c r="AN280" i="83"/>
  <c r="AO280" i="83"/>
  <c r="AQ280" i="83"/>
  <c r="AS280" i="83"/>
  <c r="AN284" i="83"/>
  <c r="AO284" i="83"/>
  <c r="AQ284" i="83"/>
  <c r="AS284" i="83"/>
  <c r="AN288" i="83"/>
  <c r="AO288" i="83"/>
  <c r="AQ288" i="83"/>
  <c r="AS288" i="83"/>
  <c r="AN292" i="83"/>
  <c r="AO292" i="83"/>
  <c r="AQ292" i="83"/>
  <c r="AS292" i="83"/>
  <c r="AN296" i="83"/>
  <c r="AO296" i="83"/>
  <c r="AQ296" i="83"/>
  <c r="AS296" i="83"/>
  <c r="AN300" i="83"/>
  <c r="AO300" i="83"/>
  <c r="AQ300" i="83"/>
  <c r="AS300" i="83"/>
  <c r="AN304" i="83"/>
  <c r="AO304" i="83"/>
  <c r="AQ304" i="83"/>
  <c r="AS304" i="83"/>
  <c r="AN308" i="83"/>
  <c r="AO308" i="83"/>
  <c r="AQ308" i="83"/>
  <c r="AS308" i="83"/>
  <c r="AN312" i="83"/>
  <c r="AO312" i="83"/>
  <c r="AQ312" i="83"/>
  <c r="AS312" i="83"/>
  <c r="AN316" i="83"/>
  <c r="AO316" i="83"/>
  <c r="AQ316" i="83"/>
  <c r="AS316" i="83"/>
  <c r="AN320" i="83"/>
  <c r="AO320" i="83"/>
  <c r="AQ320" i="83"/>
  <c r="AS320" i="83"/>
  <c r="AN324" i="83"/>
  <c r="AO324" i="83"/>
  <c r="AQ324" i="83"/>
  <c r="AS324" i="83"/>
  <c r="AN328" i="83"/>
  <c r="AO328" i="83"/>
  <c r="AQ328" i="83"/>
  <c r="AS328" i="83"/>
  <c r="AN332" i="83"/>
  <c r="AO332" i="83"/>
  <c r="AQ332" i="83"/>
  <c r="AS332" i="83"/>
  <c r="AN336" i="83"/>
  <c r="AO336" i="83"/>
  <c r="AQ336" i="83"/>
  <c r="AS336" i="83"/>
  <c r="AN340" i="83"/>
  <c r="AO340" i="83"/>
  <c r="AQ340" i="83"/>
  <c r="AS340" i="83"/>
  <c r="AN344" i="83"/>
  <c r="AO344" i="83"/>
  <c r="AQ344" i="83"/>
  <c r="AS344" i="83"/>
  <c r="AN348" i="83"/>
  <c r="AO348" i="83"/>
  <c r="AQ348" i="83"/>
  <c r="AS348" i="83"/>
  <c r="AN352" i="83"/>
  <c r="AO352" i="83"/>
  <c r="AQ352" i="83"/>
  <c r="AS352" i="83"/>
  <c r="AN356" i="83"/>
  <c r="AO356" i="83"/>
  <c r="AQ356" i="83"/>
  <c r="AS356" i="83"/>
  <c r="AN360" i="83"/>
  <c r="AO360" i="83"/>
  <c r="AQ360" i="83"/>
  <c r="AS360" i="83"/>
  <c r="AN364" i="83"/>
  <c r="AO364" i="83"/>
  <c r="AQ364" i="83"/>
  <c r="AS364" i="83"/>
  <c r="AN368" i="83"/>
  <c r="AO368" i="83"/>
  <c r="AQ368" i="83"/>
  <c r="AS368" i="83"/>
  <c r="AN372" i="83"/>
  <c r="AO372" i="83"/>
  <c r="AQ372" i="83"/>
  <c r="AS372" i="83"/>
  <c r="AN376" i="83"/>
  <c r="AO376" i="83"/>
  <c r="AQ376" i="83"/>
  <c r="AS376" i="83"/>
  <c r="AN380" i="83"/>
  <c r="AO380" i="83"/>
  <c r="AQ380" i="83"/>
  <c r="AS380" i="83"/>
  <c r="AN384" i="83"/>
  <c r="AO384" i="83"/>
  <c r="AQ384" i="83"/>
  <c r="AS384" i="83"/>
  <c r="AN388" i="83"/>
  <c r="AO388" i="83"/>
  <c r="AQ388" i="83"/>
  <c r="AS388" i="83"/>
  <c r="AN392" i="83"/>
  <c r="AO392" i="83"/>
  <c r="AQ392" i="83"/>
  <c r="AS392" i="83"/>
  <c r="AN396" i="83"/>
  <c r="AO396" i="83"/>
  <c r="AQ396" i="83"/>
  <c r="AS396" i="83"/>
  <c r="AN400" i="83"/>
  <c r="AO400" i="83"/>
  <c r="AQ400" i="83"/>
  <c r="AS400" i="83"/>
  <c r="AN404" i="83"/>
  <c r="AO404" i="83"/>
  <c r="AQ404" i="83"/>
  <c r="AS404" i="83"/>
  <c r="AN408" i="83"/>
  <c r="AO408" i="83"/>
  <c r="AQ408" i="83"/>
  <c r="AS408" i="83"/>
  <c r="AN412" i="83"/>
  <c r="AO412" i="83"/>
  <c r="AQ412" i="83"/>
  <c r="AS412" i="83"/>
  <c r="AG34" i="83"/>
  <c r="AG36" i="83"/>
  <c r="AN36" i="83"/>
  <c r="AO36" i="83"/>
  <c r="AQ36" i="83"/>
  <c r="AS36" i="83"/>
  <c r="AS24" i="83" l="1"/>
  <c r="AS32" i="83"/>
  <c r="AQ32" i="83"/>
  <c r="AO32" i="83"/>
  <c r="AN32" i="83"/>
  <c r="AL32" i="83"/>
  <c r="AS28" i="83" l="1"/>
  <c r="AQ28" i="83"/>
  <c r="AO28" i="83"/>
  <c r="AN28" i="83"/>
  <c r="AL28" i="83"/>
  <c r="AQ24" i="83"/>
  <c r="AO24" i="83"/>
  <c r="AN24" i="83"/>
  <c r="AL24" i="83"/>
  <c r="AQ20" i="83"/>
  <c r="AO20" i="83"/>
  <c r="AN20" i="83"/>
  <c r="AL20" i="83"/>
  <c r="AR16" i="83"/>
  <c r="AQ16" i="83"/>
  <c r="AO16" i="83"/>
  <c r="AN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AX414"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412" i="90" l="1"/>
  <c r="AT411" i="90" s="1"/>
  <c r="AV380" i="90"/>
  <c r="AT379" i="90" s="1"/>
  <c r="AV348" i="90"/>
  <c r="AT346" i="90" s="1"/>
  <c r="AV316" i="90"/>
  <c r="AT317" i="90" s="1"/>
  <c r="AV384" i="90"/>
  <c r="AT382" i="90" s="1"/>
  <c r="AV352" i="90"/>
  <c r="AT350" i="90" s="1"/>
  <c r="AT378" i="90"/>
  <c r="AV252" i="90"/>
  <c r="AV188" i="90"/>
  <c r="AV124" i="90"/>
  <c r="AV388" i="90"/>
  <c r="AV356" i="90"/>
  <c r="AV324" i="90"/>
  <c r="AV292" i="90"/>
  <c r="AG230" i="90"/>
  <c r="AG354" i="90"/>
  <c r="AV148" i="90"/>
  <c r="AV84" i="90"/>
  <c r="AV52" i="90"/>
  <c r="AG342" i="90"/>
  <c r="AV264" i="90"/>
  <c r="AV232" i="90"/>
  <c r="AG402" i="90"/>
  <c r="AG370" i="90"/>
  <c r="AV364" i="90"/>
  <c r="AV332" i="90"/>
  <c r="AG146" i="90"/>
  <c r="AV140" i="90"/>
  <c r="AG82" i="90"/>
  <c r="AV76" i="90"/>
  <c r="AG50" i="90"/>
  <c r="AG62" i="90"/>
  <c r="AG42" i="90"/>
  <c r="AV19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V268" i="90"/>
  <c r="AG190" i="90"/>
  <c r="AV184" i="90"/>
  <c r="AV88" i="90"/>
  <c r="AV132" i="90"/>
  <c r="AV80" i="90"/>
  <c r="AV168" i="90"/>
  <c r="AG262" i="90"/>
  <c r="AV312" i="90"/>
  <c r="AV368" i="90"/>
  <c r="AG310" i="90"/>
  <c r="AV304" i="90"/>
  <c r="AV308" i="90"/>
  <c r="AV276" i="90"/>
  <c r="AG274" i="90"/>
  <c r="AV288" i="90"/>
  <c r="AV244" i="90"/>
  <c r="AV196" i="90"/>
  <c r="AG186" i="90"/>
  <c r="AV212" i="90"/>
  <c r="AV108" i="90"/>
  <c r="AG94" i="90"/>
  <c r="AV48" i="90"/>
  <c r="AG406" i="90"/>
  <c r="AG158" i="90"/>
  <c r="AV392" i="90"/>
  <c r="AG366" i="90"/>
  <c r="AG334" i="90"/>
  <c r="AV328" i="90"/>
  <c r="AG290" i="90"/>
  <c r="AV284" i="90"/>
  <c r="AG250" i="90"/>
  <c r="AG382" i="90"/>
  <c r="AV296" i="90"/>
  <c r="AG390" i="90"/>
  <c r="AG358" i="90"/>
  <c r="AV160" i="90"/>
  <c r="AG278" i="90"/>
  <c r="AG210" i="90"/>
  <c r="AV204" i="90"/>
  <c r="AG178" i="90"/>
  <c r="AG46" i="90"/>
  <c r="AV260" i="90"/>
  <c r="AG258" i="90"/>
  <c r="AV376" i="90"/>
  <c r="AG374" i="90"/>
  <c r="AG306" i="90"/>
  <c r="AG410" i="90"/>
  <c r="AG362" i="90"/>
  <c r="AG330" i="90"/>
  <c r="AG326" i="90"/>
  <c r="AG302" i="90"/>
  <c r="AG222" i="90"/>
  <c r="AV152" i="90"/>
  <c r="AV400" i="90"/>
  <c r="AG350" i="90"/>
  <c r="AG294" i="90"/>
  <c r="AG286" i="90"/>
  <c r="AV240" i="90"/>
  <c r="AG218" i="90"/>
  <c r="AV176" i="90"/>
  <c r="AG150" i="90"/>
  <c r="AG122" i="90"/>
  <c r="AV112" i="90"/>
  <c r="AG386" i="90"/>
  <c r="AG130" i="90"/>
  <c r="AG86" i="90"/>
  <c r="AG58" i="90"/>
  <c r="AG398" i="90"/>
  <c r="AG346" i="90"/>
  <c r="AV336" i="90"/>
  <c r="AG238" i="90"/>
  <c r="AG206" i="90"/>
  <c r="AG174" i="90"/>
  <c r="AG110" i="90"/>
  <c r="AV404" i="90"/>
  <c r="AV180" i="90"/>
  <c r="AV116" i="90"/>
  <c r="AG394" i="90"/>
  <c r="AV280" i="90"/>
  <c r="AG234" i="90"/>
  <c r="AV224" i="90"/>
  <c r="AV408" i="90"/>
  <c r="AV372" i="90"/>
  <c r="AV340" i="90"/>
  <c r="AG318" i="90"/>
  <c r="AG246" i="90"/>
  <c r="AG242" i="90"/>
  <c r="AV236" i="90"/>
  <c r="AV172" i="90"/>
  <c r="AG118" i="90"/>
  <c r="AG114" i="90"/>
  <c r="AV44" i="90"/>
  <c r="AV248" i="90"/>
  <c r="AG202" i="90"/>
  <c r="AV156" i="90"/>
  <c r="AG142" i="90"/>
  <c r="AV144" i="90"/>
  <c r="AV120" i="90"/>
  <c r="AG314" i="90"/>
  <c r="AV300" i="90"/>
  <c r="AG214" i="90"/>
  <c r="AV216" i="90"/>
  <c r="AV56" i="90"/>
  <c r="AV228" i="90"/>
  <c r="AG134" i="90"/>
  <c r="AV136" i="90"/>
  <c r="AV100" i="90"/>
  <c r="AV68" i="90"/>
  <c r="AG54" i="90"/>
  <c r="AG226" i="90"/>
  <c r="AV220" i="90"/>
  <c r="AV208" i="90"/>
  <c r="AG98" i="90"/>
  <c r="AV92" i="90"/>
  <c r="AG78" i="90"/>
  <c r="AG66" i="90"/>
  <c r="AV60" i="90"/>
  <c r="AV344" i="90"/>
  <c r="AV320" i="90"/>
  <c r="AG254" i="90"/>
  <c r="AV256" i="90"/>
  <c r="AG194" i="90"/>
  <c r="AG182" i="90"/>
  <c r="AG162" i="90"/>
  <c r="AV164" i="90"/>
  <c r="AG126" i="90"/>
  <c r="AV128" i="90"/>
  <c r="AV104" i="90"/>
  <c r="AG70" i="90"/>
  <c r="AV72" i="90"/>
  <c r="AV396" i="90"/>
  <c r="AG198" i="90"/>
  <c r="AV200" i="90"/>
  <c r="AG106" i="90"/>
  <c r="AV360" i="90"/>
  <c r="AG270" i="90"/>
  <c r="AV272" i="90"/>
  <c r="AV96" i="90"/>
  <c r="AG74" i="90"/>
  <c r="AV6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35" i="9" l="1"/>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32" i="9"/>
  <c r="AS29" i="9"/>
  <c r="AS1" i="90"/>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V16" i="90"/>
  <c r="AT17" i="90" s="1"/>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AV36" i="90"/>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V20" i="90"/>
  <c r="AV32" i="90"/>
  <c r="AV24" i="90"/>
  <c r="AV40" i="90"/>
  <c r="AV28"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AI93" i="70"/>
  <c r="AI95" i="70"/>
  <c r="T98" i="70" s="1"/>
  <c r="AK103" i="70" s="1"/>
  <c r="T60" i="70"/>
  <c r="AR7" i="9"/>
  <c r="AK217" i="70"/>
  <c r="AB68" i="70" l="1"/>
  <c r="AH68" i="70" s="1"/>
  <c r="AM116" i="70"/>
  <c r="S118" i="70" s="1"/>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S26" i="9" s="1"/>
  <c r="AF28" i="9"/>
  <c r="AE24" i="9"/>
  <c r="AF24" i="9"/>
  <c r="AE19" i="9"/>
  <c r="AS17" i="9" s="1"/>
  <c r="AF19" i="9"/>
  <c r="AE25" i="9"/>
  <c r="AE30" i="9"/>
  <c r="AE33" i="9"/>
  <c r="AE22" i="9"/>
  <c r="AS20" i="9" s="1"/>
  <c r="AE18" i="9"/>
  <c r="AE32" i="9"/>
  <c r="AE26" i="9"/>
  <c r="AE17" i="9"/>
  <c r="AE29" i="9"/>
  <c r="AE23" i="9"/>
  <c r="AE20" i="9"/>
  <c r="K9" i="9" l="1"/>
  <c r="AS23"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S14" i="9" s="1"/>
  <c r="AG11" i="9" s="1"/>
  <c r="AK209" i="70"/>
  <c r="Q25" i="70"/>
  <c r="Y25" i="70" s="1"/>
  <c r="AA25" i="70" s="1"/>
  <c r="AK211" i="70" s="1"/>
  <c r="K8" i="9"/>
  <c r="K7" i="9"/>
  <c r="Q18" i="70" s="1"/>
  <c r="Q21" i="70" s="1"/>
  <c r="Y21" i="70" s="1"/>
  <c r="AK210" i="70" s="1"/>
  <c r="U79" i="70" l="1"/>
  <c r="AB79" i="70" s="1"/>
  <c r="AK218" i="70" s="1"/>
  <c r="S129" i="70" l="1"/>
  <c r="AM129" i="70" l="1"/>
  <c r="AK133" i="70" l="1"/>
  <c r="AK224" i="70" s="1"/>
  <c r="T106" i="70" l="1"/>
  <c r="AK114" i="70" s="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<sst xmlns="http://schemas.openxmlformats.org/spreadsheetml/2006/main" count="11529" uniqueCount="2433">
  <si>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</si>
  <si>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</si>
  <si>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</si>
  <si>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</si>
  <si>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</si>
  <si>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</si>
  <si>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</si>
  <si>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</si>
  <si>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</si>
  <si>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</si>
  <si>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</si>
  <si>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</si>
  <si>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</si>
  <si>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</si>
  <si>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</si>
  <si>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</si>
  <si>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</si>
  <si>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</si>
  <si>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</si>
  <si>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</si>
  <si>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</si>
  <si>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</si>
  <si>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</si>
  <si>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</si>
  <si>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</si>
  <si>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</si>
  <si>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</si>
  <si>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</si>
  <si>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</si>
  <si>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</si>
  <si>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</si>
  <si>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</si>
  <si>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</si>
  <si>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</si>
  <si>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</si>
  <si>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</si>
  <si>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</si>
  <si>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</si>
  <si>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</si>
  <si>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</si>
  <si>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</si>
  <si>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</si>
  <si>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</si>
  <si>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</si>
  <si>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</si>
  <si>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</si>
  <si>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</si>
  <si>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</si>
  <si>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</si>
  <si>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</si>
  <si>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</si>
  <si>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</si>
  <si>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</si>
  <si>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</si>
  <si>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</si>
  <si>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</si>
  <si>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</si>
  <si>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</si>
  <si>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</si>
  <si>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</si>
  <si>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</si>
  <si>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</si>
  <si>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</si>
  <si>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</si>
  <si>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</si>
  <si>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</si>
  <si>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</si>
  <si>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</si>
  <si>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</si>
  <si>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</si>
  <si>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</si>
  <si>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</si>
  <si>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</si>
  <si>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</si>
  <si>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</si>
  <si>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</si>
  <si>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</si>
  <si>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</si>
  <si>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</si>
  <si>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</si>
  <si>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</si>
  <si>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</si>
  <si>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</si>
  <si>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</si>
  <si>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</si>
  <si>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</si>
  <si>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</si>
  <si>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</si>
  <si>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</si>
  <si>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</si>
  <si>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</si>
  <si>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</si>
  <si>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</si>
  <si>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</si>
  <si>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</si>
  <si>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</si>
  <si>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</si>
  <si>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</si>
  <si>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</si>
  <si>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</si>
  <si>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</si>
  <si>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</si>
  <si>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</si>
  <si>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</si>
  <si>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</si>
  <si>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</si>
  <si>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</si>
  <si>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</si>
  <si>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</si>
  <si>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</si>
  <si>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</si>
  <si>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</si>
  <si>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</si>
  <si>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</si>
  <si>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</si>
  <si>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</si>
  <si>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</si>
  <si>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</si>
  <si>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</si>
  <si>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</si>
  <si>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</si>
  <si>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</si>
  <si>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</si>
  <si>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</si>
  <si>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</si>
  <si>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</si>
  <si>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</si>
  <si>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</si>
  <si>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</si>
  <si>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</si>
  <si>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</si>
  <si>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</si>
  <si>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</si>
  <si>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</si>
  <si>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</si>
  <si>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</si>
  <si>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</si>
  <si>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</si>
  <si>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</si>
  <si>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</si>
  <si>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</si>
  <si>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</si>
  <si>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</si>
  <si>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</si>
  <si>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</si>
  <si>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</si>
  <si>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</si>
  <si>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</si>
  <si>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</si>
  <si>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</si>
  <si>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</si>
  <si>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</si>
  <si>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</si>
  <si>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</si>
  <si>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</si>
  <si>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</si>
  <si>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</si>
  <si>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</si>
  <si>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</si>
  <si>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</si>
  <si>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</si>
  <si>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</si>
  <si>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</si>
  <si>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</si>
  <si>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</si>
  <si>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</si>
  <si>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</si>
  <si>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</si>
  <si>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</si>
  <si>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</si>
  <si>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</si>
  <si>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</si>
  <si>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</si>
  <si>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</si>
  <si>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</si>
  <si>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</si>
  <si>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</si>
  <si>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</si>
  <si>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</si>
  <si>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</si>
  <si>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</si>
  <si>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</si>
  <si>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</si>
  <si>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</si>
  <si>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</si>
  <si>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</si>
  <si>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</si>
  <si>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</si>
  <si>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</si>
  <si>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</si>
  <si>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</si>
  <si>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</si>
  <si>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</si>
  <si>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</si>
  <si>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</si>
  <si>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</si>
  <si>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</si>
  <si>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</si>
  <si>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</si>
  <si>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</si>
  <si>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</si>
  <si>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</si>
  <si>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</si>
  <si>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</si>
  <si>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</si>
  <si>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</si>
  <si>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</si>
  <si>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</si>
  <si>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</si>
  <si>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</si>
  <si>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</si>
  <si>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</si>
  <si>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</si>
  <si>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</si>
  <si>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</si>
  <si>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</si>
  <si>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</si>
  <si>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</si>
  <si>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</si>
  <si>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</si>
  <si>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</si>
  <si>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</si>
  <si>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</si>
  <si>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</si>
  <si>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</si>
  <si>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</si>
  <si>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</si>
  <si>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</si>
  <si>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</si>
  <si>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</si>
  <si>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</si>
  <si>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</si>
  <si>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</si>
  <si>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</si>
  <si>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</si>
  <si>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</si>
  <si>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</si>
  <si>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</si>
  <si>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</si>
  <si>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</si>
  <si>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</si>
  <si>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</si>
  <si>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</si>
  <si>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</si>
  <si>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</si>
  <si>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</si>
  <si>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</si>
  <si>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</si>
  <si>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</si>
  <si>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</si>
  <si>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</si>
  <si>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</si>
  <si>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</si>
  <si>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</si>
  <si>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</si>
  <si>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</si>
  <si>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</si>
  <si>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</si>
  <si>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</si>
  <si>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</si>
  <si>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</si>
  <si>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</si>
  <si>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</si>
  <si>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</si>
  <si>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</si>
  <si>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</si>
  <si>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</si>
  <si>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</si>
  <si>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</si>
  <si>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</si>
  <si>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</si>
  <si>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</si>
  <si>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</si>
  <si>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</si>
  <si>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</si>
  <si>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</si>
  <si>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</si>
  <si>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</si>
  <si>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</si>
  <si>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</si>
  <si>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</si>
  <si>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</si>
  <si>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</si>
  <si>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</si>
  <si>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</si>
  <si>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</si>
  <si>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</si>
  <si>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</si>
  <si>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</si>
  <si>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</si>
  <si>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</si>
  <si>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</si>
  <si>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</si>
  <si>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</si>
  <si>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</si>
  <si>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</si>
  <si>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</si>
  <si>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</si>
  <si>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</si>
  <si>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</si>
  <si>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</si>
  <si>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</si>
  <si>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</si>
  <si>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</si>
  <si>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</si>
  <si>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</si>
  <si>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</si>
  <si>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</si>
  <si>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</si>
  <si>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</si>
  <si>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</si>
  <si>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</si>
  <si>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</si>
  <si>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</si>
  <si>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</si>
  <si>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</si>
  <si>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</si>
  <si>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</si>
  <si>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</si>
  <si>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</si>
  <si>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</si>
  <si>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</si>
  <si>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</si>
  <si>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</si>
  <si>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</si>
  <si>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</si>
  <si>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</si>
  <si>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</si>
  <si>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</si>
  <si>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</si>
  <si>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</si>
  <si>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</si>
  <si>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</si>
  <si>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</si>
  <si>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</si>
  <si>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</si>
  <si>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</si>
  <si>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</si>
  <si>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</si>
  <si>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</si>
  <si>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</si>
  <si>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</si>
  <si>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</si>
  <si>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</si>
  <si>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</si>
  <si>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</si>
  <si>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</si>
  <si>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</si>
  <si>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</si>
  <si>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</si>
  <si>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</si>
  <si>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</si>
  <si>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</si>
  <si>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</si>
  <si>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</si>
  <si>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</si>
  <si>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</si>
  <si>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</si>
  <si>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</si>
  <si>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</si>
  <si>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</si>
  <si>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</si>
  <si>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</si>
  <si>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</si>
  <si>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</si>
  <si>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</si>
  <si>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</si>
  <si>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</si>
  <si>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</si>
  <si>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</si>
  <si>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</si>
  <si>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</si>
  <si>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</si>
  <si>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</si>
  <si>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</si>
  <si>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</si>
  <si>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</si>
  <si>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</si>
  <si>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</si>
  <si>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</si>
  <si>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</si>
  <si>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</si>
  <si>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</si>
  <si>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</si>
  <si>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</si>
  <si>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</si>
  <si>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</si>
  <si>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</si>
  <si>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</si>
  <si>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</si>
  <si>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</si>
  <si>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</si>
  <si>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</si>
  <si>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</si>
  <si>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</si>
  <si>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</si>
  <si>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</si>
  <si>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</si>
  <si>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</si>
  <si>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</si>
  <si>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</si>
  <si>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</si>
  <si>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</si>
  <si>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</si>
  <si>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</si>
  <si>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</si>
  <si>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</si>
  <si>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</si>
  <si>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</si>
  <si>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</si>
  <si>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</si>
  <si>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</si>
  <si>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</si>
  <si>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</si>
  <si>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</si>
  <si>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</si>
  <si>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</si>
  <si>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</si>
  <si>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</si>
  <si>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</si>
  <si>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</si>
  <si>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</si>
  <si>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</si>
  <si>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</si>
  <si>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</si>
  <si>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</si>
  <si>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</si>
  <si>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</si>
  <si>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</si>
  <si>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</si>
  <si>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</si>
  <si>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</si>
  <si>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</si>
  <si>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</si>
  <si>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</si>
  <si>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</si>
  <si>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</si>
  <si>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</si>
  <si>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</si>
  <si>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</si>
  <si>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</si>
  <si>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</si>
  <si>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</si>
  <si>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</si>
  <si>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</si>
  <si>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</si>
  <si>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</si>
  <si>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</si>
  <si>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</si>
  <si>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</si>
  <si>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</si>
  <si>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</si>
  <si>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</si>
  <si>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</si>
  <si>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</si>
  <si>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</si>
  <si>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</si>
  <si>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</si>
  <si>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</si>
  <si>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</si>
  <si>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</si>
  <si>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</si>
  <si>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</si>
  <si>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</si>
  <si>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</si>
  <si>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</si>
  <si>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</si>
  <si>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</si>
  <si>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</si>
  <si>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</si>
  <si>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</si>
  <si>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</si>
  <si>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</si>
  <si>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</si>
  <si>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</si>
  <si>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</si>
  <si>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</si>
  <si>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</si>
  <si>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</si>
  <si>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</si>
  <si>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</si>
  <si>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</si>
  <si>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</si>
  <si>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</si>
  <si>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</si>
  <si>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</si>
  <si>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</si>
  <si>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</si>
  <si>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</si>
  <si>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</si>
  <si>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</si>
  <si>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</si>
  <si>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</si>
  <si>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</si>
  <si>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</si>
  <si>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</si>
  <si>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</si>
  <si>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</si>
  <si>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</si>
  <si>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</si>
  <si>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</si>
  <si>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</si>
  <si>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</si>
  <si>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</si>
  <si>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</si>
  <si>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</si>
  <si>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</si>
  <si>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</si>
  <si>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</si>
  <si>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</si>
  <si>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</si>
  <si>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</si>
  <si>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</si>
  <si>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</si>
  <si>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</si>
  <si>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</si>
  <si>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</si>
  <si>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</si>
  <si>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</si>
  <si>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</si>
  <si>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</si>
  <si>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</si>
  <si>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</si>
  <si>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</si>
  <si>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</si>
  <si>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</si>
  <si>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</si>
  <si>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</si>
  <si>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</si>
  <si>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</si>
  <si>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</si>
  <si>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</si>
  <si>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</si>
  <si>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</si>
  <si>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</si>
  <si>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</si>
  <si>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</si>
  <si>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</si>
  <si>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</si>
  <si>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</si>
  <si>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</si>
  <si>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</si>
  <si>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</si>
  <si>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</si>
  <si>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</si>
  <si>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</si>
  <si>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</si>
  <si>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</si>
  <si>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</si>
  <si>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</si>
  <si>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</si>
  <si>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</si>
  <si>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</si>
  <si>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</si>
  <si>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</si>
  <si>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</si>
  <si>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</si>
  <si>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</si>
  <si>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</si>
  <si>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</si>
  <si>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</si>
  <si>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</si>
  <si>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</si>
  <si>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</si>
  <si>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</si>
  <si>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</si>
  <si>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</si>
  <si>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</si>
  <si>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</si>
  <si>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</si>
  <si>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</si>
  <si>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</si>
  <si>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</si>
  <si>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</si>
  <si>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</si>
  <si>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</si>
  <si>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</si>
  <si>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</si>
  <si>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</si>
  <si>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</si>
  <si>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</si>
  <si>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</si>
  <si>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</si>
  <si>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</si>
  <si>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</si>
  <si>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</si>
  <si>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</si>
  <si>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</si>
  <si>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</si>
  <si>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</si>
  <si>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</si>
  <si>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</si>
  <si>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</si>
  <si>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</si>
  <si>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</si>
  <si>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</si>
  <si>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</si>
  <si>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</si>
  <si>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</si>
  <si>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</si>
  <si>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</si>
  <si>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</si>
  <si>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</si>
  <si>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</si>
  <si>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</si>
  <si>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</si>
  <si>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</si>
  <si>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</si>
  <si>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</si>
  <si>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</si>
  <si>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</si>
  <si>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</si>
  <si>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</si>
  <si>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</si>
  <si>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</si>
  <si>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</si>
  <si>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</si>
  <si>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</si>
  <si>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</si>
  <si>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</si>
  <si>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</si>
  <si>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</si>
  <si>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</si>
  <si>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</si>
  <si>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</si>
  <si>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</si>
  <si>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</si>
  <si>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</si>
  <si>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</si>
  <si>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</si>
  <si>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</si>
  <si>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</si>
  <si>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</si>
  <si>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</si>
  <si>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</si>
  <si>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</si>
  <si>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</si>
  <si>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</si>
  <si>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</si>
  <si>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</si>
  <si>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</si>
  <si>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</si>
  <si>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</si>
  <si>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</si>
  <si>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</si>
  <si>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</si>
  <si>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</si>
  <si>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</si>
  <si>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</si>
  <si>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</si>
  <si>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</si>
  <si>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</si>
  <si>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</si>
  <si>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</si>
  <si>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</si>
  <si>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</si>
  <si>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</si>
  <si>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</si>
  <si>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</si>
  <si>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</si>
  <si>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</si>
  <si>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</si>
  <si>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</si>
  <si>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</si>
  <si>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</si>
  <si>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</si>
  <si>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</si>
  <si>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</si>
  <si>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</si>
  <si>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</si>
  <si>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</si>
  <si>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</si>
  <si>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</si>
  <si>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</si>
  <si>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</si>
  <si>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</si>
  <si>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</si>
  <si>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</si>
  <si>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</si>
  <si>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</si>
  <si>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</si>
  <si>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</si>
  <si>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</si>
  <si>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</si>
  <si>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</si>
  <si>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</si>
  <si>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</si>
  <si>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</si>
  <si>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</si>
  <si>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</si>
  <si>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</si>
  <si>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</si>
  <si>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</si>
  <si>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</si>
  <si>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</si>
  <si>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</si>
  <si>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</si>
  <si>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</si>
  <si>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</si>
  <si>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</si>
  <si>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</si>
  <si>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</si>
  <si>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</si>
  <si>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</si>
  <si>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</si>
  <si>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</si>
  <si>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</si>
  <si>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</si>
  <si>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</si>
  <si>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</si>
  <si>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</si>
  <si>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</si>
  <si>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</si>
  <si>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</si>
  <si>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</si>
  <si>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</si>
  <si>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</si>
  <si>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</si>
  <si>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</si>
  <si>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</si>
  <si>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</si>
  <si>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</si>
  <si>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</si>
  <si>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</si>
  <si>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</si>
  <si>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</si>
  <si>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</si>
  <si>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</si>
  <si>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</si>
  <si>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</si>
  <si>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</si>
  <si>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</si>
  <si>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</si>
  <si>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</si>
  <si>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</si>
  <si>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</si>
  <si>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</si>
  <si>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</si>
  <si>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</si>
  <si>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</si>
  <si>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</si>
  <si>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</si>
  <si>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</si>
  <si>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</si>
  <si>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</si>
  <si>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</si>
  <si>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</si>
  <si>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</si>
  <si>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</si>
  <si>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</si>
  <si>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</si>
  <si>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</si>
  <si>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</si>
  <si>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</si>
  <si>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</si>
  <si>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</si>
  <si>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</si>
  <si>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</si>
  <si>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</si>
  <si>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</si>
  <si>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</si>
  <si>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</si>
  <si>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</si>
  <si>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</si>
  <si>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</si>
  <si>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</si>
  <si>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</si>
  <si>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</si>
  <si>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</si>
  <si>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</si>
  <si>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</si>
  <si>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</si>
  <si>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</si>
  <si>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</si>
  <si>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</si>
  <si>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</si>
  <si>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</si>
  <si>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</si>
  <si>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</si>
  <si>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</si>
  <si>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</si>
  <si>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</si>
  <si>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</si>
  <si>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</si>
  <si>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</si>
  <si>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</si>
  <si>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</si>
  <si>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</si>
  <si>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</si>
  <si>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</si>
  <si>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</si>
  <si>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</si>
  <si>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</si>
  <si>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</si>
  <si>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</si>
  <si>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</si>
  <si>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</si>
  <si>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</si>
  <si>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</si>
  <si>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</si>
  <si>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</si>
  <si>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</si>
  <si>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</si>
  <si>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</si>
  <si>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</si>
  <si>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</si>
  <si>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</si>
  <si>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</si>
  <si>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</si>
  <si>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</si>
  <si>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</si>
  <si>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</si>
  <si>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</si>
  <si>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</si>
  <si>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</si>
  <si>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</si>
  <si>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</si>
  <si>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</si>
  <si>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</si>
  <si>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</si>
  <si>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</si>
  <si>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</si>
  <si>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</si>
  <si>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</si>
  <si>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</si>
  <si>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</si>
  <si>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</si>
  <si>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</si>
  <si>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</si>
  <si>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</si>
  <si>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</si>
  <si>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</si>
  <si>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</si>
  <si>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</si>
  <si>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</si>
  <si>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</si>
  <si>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</si>
  <si>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</si>
  <si>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</si>
  <si>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</si>
  <si>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</si>
  <si>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</si>
  <si>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</si>
  <si>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</si>
  <si>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</si>
  <si>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</si>
  <si>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</si>
  <si>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</si>
  <si>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</si>
  <si>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</si>
  <si>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</si>
  <si>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</si>
  <si>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</si>
  <si>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</si>
  <si>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</si>
  <si>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</si>
  <si>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</si>
  <si>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</si>
  <si>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</si>
  <si>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</si>
  <si>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</si>
  <si>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</si>
  <si>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</si>
  <si>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</si>
  <si>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</si>
  <si>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</si>
  <si>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</si>
  <si>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</si>
  <si>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</si>
  <si>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</si>
  <si>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</si>
  <si>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</si>
  <si>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</si>
  <si>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</si>
  <si>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</si>
  <si>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</si>
  <si>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</si>
  <si>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</si>
  <si>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</si>
  <si>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</si>
  <si>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</si>
  <si>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</si>
  <si>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</si>
  <si>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</si>
  <si>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</si>
  <si>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</si>
  <si>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</si>
  <si>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</si>
  <si>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</si>
  <si>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</si>
  <si>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</si>
  <si>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</si>
  <si>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</si>
  <si>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</si>
  <si>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</si>
  <si>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</si>
  <si>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</si>
  <si>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</si>
  <si>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</si>
  <si>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</si>
  <si>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</si>
  <si>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</si>
  <si>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</si>
  <si>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</si>
  <si>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</si>
  <si>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</si>
  <si>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</si>
  <si>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</si>
  <si>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</si>
  <si>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</si>
  <si>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</si>
  <si>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</si>
  <si>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</si>
  <si>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</si>
  <si>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</si>
  <si>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</si>
  <si>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</si>
  <si>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</si>
  <si>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</si>
  <si>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</si>
  <si>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</si>
  <si>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</si>
  <si>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</si>
  <si>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</si>
  <si>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</si>
  <si>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</si>
  <si>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</si>
  <si>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</si>
  <si>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</si>
  <si>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</si>
  <si>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</si>
  <si>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</si>
  <si>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</si>
  <si>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</si>
  <si>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</si>
  <si>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</si>
  <si>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</si>
  <si>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</si>
  <si>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</si>
  <si>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</si>
  <si>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</si>
  <si>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</si>
  <si>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</si>
  <si>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</si>
  <si>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</si>
  <si>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</si>
  <si>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</si>
  <si>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</si>
  <si>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</si>
  <si>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</si>
  <si>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</si>
  <si>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</si>
  <si>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</si>
  <si>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</si>
  <si>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</si>
  <si>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</si>
  <si>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</si>
  <si>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</si>
  <si>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</si>
  <si>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</si>
  <si>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</si>
  <si>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</si>
  <si>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</si>
  <si>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</si>
  <si>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</si>
  <si>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</si>
  <si>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</si>
  <si>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</si>
  <si>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</si>
  <si>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</si>
  <si>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</si>
  <si>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</si>
  <si>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</si>
  <si>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</si>
  <si>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</si>
  <si>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</si>
  <si>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</si>
  <si>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</si>
  <si>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</si>
  <si>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</si>
  <si>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</si>
  <si>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</si>
  <si>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</si>
  <si>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</si>
  <si>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</si>
  <si>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</si>
  <si>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</si>
  <si>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</si>
  <si>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</si>
  <si>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</si>
  <si>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</si>
  <si>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</si>
  <si>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</si>
  <si>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</si>
  <si>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</si>
  <si>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</si>
  <si>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</si>
  <si>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</si>
  <si>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</si>
  <si>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</si>
  <si>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</si>
  <si>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</si>
  <si>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</si>
  <si>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</si>
  <si>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</si>
  <si>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</si>
  <si>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</si>
  <si>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</si>
  <si>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</si>
  <si>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</si>
  <si>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</si>
  <si>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</si>
  <si>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</si>
  <si>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</si>
  <si>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</si>
  <si>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</si>
  <si>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</si>
  <si>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</si>
  <si>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</si>
  <si>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</si>
  <si>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</si>
  <si>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</si>
  <si>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</si>
  <si>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</si>
  <si>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</si>
  <si>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</si>
  <si>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</si>
  <si>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</si>
  <si>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</si>
  <si>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</si>
  <si>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</si>
  <si>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</si>
  <si>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</si>
  <si>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</si>
  <si>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</si>
  <si>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</si>
  <si>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</si>
  <si>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</si>
  <si>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</si>
  <si>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</si>
  <si>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</si>
  <si>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</si>
  <si>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</si>
  <si>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</si>
  <si>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</si>
  <si>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</si>
  <si>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</si>
  <si>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</si>
  <si>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</si>
  <si>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</si>
  <si>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</si>
  <si>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</si>
  <si>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</si>
  <si>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</si>
  <si>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</si>
  <si>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</si>
  <si>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</si>
  <si>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</si>
  <si>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</si>
  <si>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</si>
  <si>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</si>
  <si>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</si>
  <si>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</si>
  <si>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</si>
  <si>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</si>
  <si>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</si>
  <si>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</si>
  <si>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</si>
  <si>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</si>
  <si>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</si>
  <si>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</si>
  <si>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</si>
  <si>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</si>
  <si>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</si>
  <si>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</si>
  <si>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</si>
  <si>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</si>
  <si>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</si>
  <si>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</si>
  <si>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</si>
  <si>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</si>
  <si>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</si>
  <si>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</si>
  <si>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</si>
  <si>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</si>
  <si>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</si>
  <si>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</si>
  <si>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</si>
  <si>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</si>
  <si>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</si>
  <si>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</si>
  <si>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</si>
  <si>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</si>
  <si>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</si>
  <si>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</si>
  <si>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</si>
  <si>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</si>
  <si>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</si>
  <si>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</si>
  <si>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</si>
  <si>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</si>
  <si>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</si>
  <si>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</si>
  <si>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</si>
  <si>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</si>
  <si>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</si>
  <si>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</si>
  <si>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</si>
  <si>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</si>
  <si>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</si>
  <si>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</si>
  <si>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</si>
  <si>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</si>
  <si>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</si>
  <si>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</si>
  <si>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</si>
  <si>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</si>
  <si>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</si>
  <si>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</si>
  <si>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</si>
  <si>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</si>
  <si>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</si>
  <si>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</si>
  <si>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</si>
  <si>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</si>
  <si>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</si>
  <si>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</si>
  <si>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</si>
  <si>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</si>
  <si>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</si>
  <si>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</si>
  <si>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</si>
  <si>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</si>
  <si>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</si>
  <si>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</si>
  <si>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</si>
  <si>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</si>
  <si>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</si>
  <si>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</si>
  <si>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</si>
  <si>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</si>
  <si>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</si>
  <si>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</si>
  <si>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</si>
  <si>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</si>
  <si>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</si>
  <si>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</si>
  <si>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</si>
  <si>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</si>
  <si>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</si>
  <si>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</si>
  <si>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</si>
  <si>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</si>
  <si>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</si>
  <si>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</si>
  <si>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</si>
  <si>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</si>
  <si>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</si>
  <si>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</si>
  <si>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</si>
  <si>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</si>
  <si>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</si>
  <si>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</si>
  <si>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</si>
  <si>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</si>
  <si>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</si>
  <si>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</si>
  <si>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</si>
  <si>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</si>
  <si>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</si>
  <si>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</si>
  <si>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</si>
  <si>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</si>
  <si>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</si>
  <si>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</si>
  <si>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</si>
  <si>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</si>
  <si>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</si>
  <si>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</si>
  <si>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</si>
  <si>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</si>
  <si>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</si>
  <si>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</si>
  <si>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</si>
  <si>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</si>
  <si>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</si>
  <si>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</si>
  <si>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</si>
  <si>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</si>
  <si>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</si>
  <si>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</si>
  <si>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</si>
  <si>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</si>
  <si>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</si>
  <si>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</si>
  <si>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</si>
  <si>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</si>
  <si>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</si>
  <si>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</si>
  <si>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</si>
  <si>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</si>
  <si>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</si>
  <si>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</si>
  <si>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</si>
  <si>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</si>
  <si>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</si>
  <si>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</si>
  <si>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</si>
  <si>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</si>
  <si>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</si>
  <si>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</si>
  <si>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</si>
  <si>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</si>
  <si>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</si>
  <si>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</si>
  <si>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</si>
  <si>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</si>
  <si>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</si>
  <si>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</si>
  <si>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</si>
  <si>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</si>
  <si>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</si>
  <si>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</si>
  <si>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</si>
  <si>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</si>
  <si>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</si>
  <si>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</si>
  <si>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</si>
  <si>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</si>
  <si>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</si>
  <si>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</si>
  <si>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</si>
  <si>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</si>
  <si>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</si>
  <si>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</si>
  <si>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</si>
  <si>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</si>
  <si>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</si>
  <si>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</si>
  <si>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</si>
  <si>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</si>
  <si>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</si>
  <si>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</si>
  <si>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</si>
  <si>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</si>
  <si>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</si>
  <si>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</si>
  <si>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</si>
  <si>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</si>
  <si>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</si>
  <si>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</si>
  <si>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</si>
  <si>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</si>
  <si>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</si>
  <si>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</si>
  <si>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</si>
  <si>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</si>
  <si>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</si>
  <si>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</si>
  <si>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</si>
  <si>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</si>
  <si>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</si>
  <si>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</si>
  <si>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</si>
  <si>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</si>
  <si>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</si>
  <si>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</si>
  <si>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</si>
  <si>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</si>
  <si>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</si>
  <si>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</si>
  <si>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</si>
  <si>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</si>
  <si>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</si>
  <si>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</si>
  <si>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</si>
  <si>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</si>
  <si>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</si>
  <si>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</si>
  <si>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</si>
  <si>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</si>
  <si>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</si>
  <si>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</si>
  <si>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</si>
  <si>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</si>
  <si>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</si>
  <si>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</si>
  <si>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</si>
  <si>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</si>
  <si>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</si>
  <si>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</si>
  <si>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</si>
  <si>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</si>
  <si>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</si>
  <si>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</si>
  <si>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</si>
  <si>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</si>
  <si>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</si>
  <si>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</si>
  <si>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</si>
  <si>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</si>
  <si>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</si>
  <si>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</si>
  <si>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</si>
  <si>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</si>
  <si>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</si>
  <si>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</si>
  <si>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</si>
  <si>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</si>
  <si>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</si>
  <si>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</si>
  <si>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</si>
  <si>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</si>
  <si>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</si>
  <si>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</si>
  <si>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</si>
  <si>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</si>
  <si>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</si>
  <si>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</si>
  <si>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</si>
  <si>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</si>
  <si>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</si>
  <si>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</si>
  <si>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</si>
  <si>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</si>
  <si>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</si>
  <si>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</si>
  <si>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</si>
  <si>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</si>
  <si>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</si>
  <si>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</si>
  <si>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</si>
  <si>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</si>
  <si>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</si>
  <si>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</si>
  <si>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</si>
  <si>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</si>
  <si>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</si>
  <si>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</si>
  <si>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</si>
  <si>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</si>
  <si>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</si>
  <si>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</si>
  <si>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</si>
  <si>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</si>
  <si>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</si>
  <si>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</si>
  <si>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</si>
  <si>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</si>
  <si>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</si>
  <si>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</si>
  <si>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</si>
  <si>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</si>
  <si>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</si>
  <si>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</si>
  <si>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</si>
  <si>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</si>
  <si>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</si>
  <si>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</si>
  <si>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</si>
  <si>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</si>
  <si>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</si>
  <si>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</si>
  <si>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</si>
  <si>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</si>
  <si>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</si>
  <si>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</si>
  <si>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</si>
  <si>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</si>
  <si>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</si>
  <si>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</si>
  <si>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</si>
  <si>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</si>
  <si>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</si>
  <si>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</si>
  <si>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</si>
  <si>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</si>
  <si>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</si>
  <si>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</si>
  <si>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</si>
  <si>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</si>
  <si>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</si>
  <si>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</si>
  <si>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</si>
  <si>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</si>
  <si>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</si>
  <si>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</si>
  <si>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</si>
  <si>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</si>
  <si>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</si>
  <si>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</si>
  <si>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</si>
  <si>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</si>
  <si>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</si>
  <si>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</si>
  <si>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</si>
  <si>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</si>
  <si>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</si>
  <si>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</si>
  <si>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</si>
  <si>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</si>
  <si>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</si>
  <si>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</si>
  <si>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</si>
  <si>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</si>
  <si>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</si>
  <si>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</si>
  <si>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</si>
  <si>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</si>
  <si>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</si>
  <si>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</si>
  <si>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</si>
  <si>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</si>
  <si>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</si>
  <si>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</si>
  <si>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</si>
  <si>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</si>
  <si>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</si>
  <si>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</si>
  <si>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</si>
  <si>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</si>
  <si>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</si>
  <si>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</si>
  <si>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</si>
  <si>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</si>
  <si>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</si>
  <si>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</si>
  <si>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</si>
  <si>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</si>
  <si>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</si>
  <si>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</si>
  <si>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</si>
  <si>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</si>
  <si>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</si>
  <si>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</si>
  <si>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</si>
  <si>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</si>
  <si>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</si>
  <si>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</si>
  <si>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</si>
  <si>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</si>
  <si>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</si>
  <si>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</si>
  <si>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</si>
  <si>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</si>
  <si>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</si>
  <si>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</si>
  <si>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</si>
  <si>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</si>
  <si>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</si>
  <si>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</si>
  <si>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</si>
  <si>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</si>
  <si>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</si>
  <si>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</si>
  <si>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</si>
  <si>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</si>
  <si>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</si>
  <si>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</si>
  <si>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</si>
  <si>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</si>
  <si>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</si>
  <si>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</si>
  <si>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</si>
  <si>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</si>
  <si>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</si>
  <si>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</si>
  <si>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</si>
  <si>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</si>
  <si>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</si>
  <si>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</si>
  <si>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</si>
  <si>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</si>
  <si>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</si>
  <si>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</si>
  <si>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</si>
  <si>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</si>
  <si>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</si>
  <si>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</si>
  <si>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</si>
  <si>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</si>
  <si>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</si>
  <si>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</si>
  <si>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</si>
  <si>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</si>
  <si>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</si>
  <si>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</si>
  <si>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</si>
  <si>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</si>
  <si>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</si>
  <si>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</si>
  <si>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</si>
  <si>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</si>
  <si>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</si>
  <si>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</si>
  <si>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</si>
  <si>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</si>
  <si>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</si>
  <si>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</si>
  <si>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</si>
  <si>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</si>
  <si>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</si>
  <si>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</si>
  <si>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</si>
  <si>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</si>
  <si>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</si>
  <si>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</si>
  <si>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</si>
  <si>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</si>
  <si>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</si>
  <si>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</si>
  <si>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</si>
  <si>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</si>
  <si>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</si>
  <si>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</si>
  <si>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</si>
  <si>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</si>
  <si>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</si>
  <si>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</si>
  <si>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</si>
  <si>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</si>
  <si>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</si>
  <si>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</si>
  <si>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</si>
  <si>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</si>
  <si>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</si>
  <si>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</si>
  <si>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</si>
  <si>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</si>
  <si>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</si>
  <si>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</si>
  <si>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</si>
  <si>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</si>
  <si>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</si>
  <si>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</si>
  <si>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</si>
  <si>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</si>
  <si>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</si>
  <si>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</si>
  <si>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</si>
  <si>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</si>
  <si>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</si>
  <si>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</si>
  <si>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</si>
  <si>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</si>
  <si>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</si>
  <si>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</si>
  <si>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</si>
  <si>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</si>
  <si>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</si>
  <si>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</si>
  <si>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</si>
  <si>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</si>
  <si>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</si>
  <si>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</si>
  <si>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</si>
  <si>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</si>
  <si>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</si>
  <si>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</si>
  <si>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</si>
  <si>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</si>
  <si>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</si>
  <si>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</si>
  <si>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</si>
  <si>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</si>
  <si>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</si>
  <si>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</si>
  <si>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</si>
  <si>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</si>
  <si>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</si>
  <si>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</si>
  <si>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</si>
  <si>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</si>
  <si>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</si>
  <si>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</si>
  <si>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</si>
  <si>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</si>
  <si>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</si>
  <si>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</si>
  <si>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</si>
  <si>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</si>
  <si>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</si>
  <si>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</si>
  <si>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</si>
  <si>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</si>
  <si>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</si>
  <si>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</si>
  <si>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</si>
  <si>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</si>
  <si>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</si>
  <si>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</si>
  <si>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</si>
  <si>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</si>
  <si>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</si>
  <si>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</si>
  <si>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</si>
  <si>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</si>
  <si>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</si>
  <si>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</si>
  <si>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</si>
  <si>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</si>
  <si>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</si>
  <si>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</si>
  <si>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</si>
  <si>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</si>
  <si>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</si>
  <si>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</si>
  <si>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</si>
  <si>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</si>
  <si>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</si>
  <si>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</si>
  <si>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</si>
  <si>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</si>
  <si>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</si>
  <si>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</si>
  <si>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</si>
  <si>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</si>
  <si>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</si>
  <si>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</si>
  <si>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</si>
  <si>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</si>
  <si>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</si>
  <si>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</si>
  <si>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</si>
  <si>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</si>
  <si>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</si>
  <si>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</si>
  <si>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</si>
  <si>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</si>
  <si>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</si>
  <si>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</si>
  <si>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</si>
  <si>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</si>
  <si>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</si>
  <si>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</si>
  <si>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</si>
  <si>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</si>
  <si>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</si>
  <si>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</si>
  <si>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</si>
  <si>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</si>
  <si>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</si>
  <si>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</si>
  <si>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</si>
  <si>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</si>
  <si>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</si>
  <si>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</si>
  <si>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</si>
  <si>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</si>
  <si>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</si>
  <si>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</si>
  <si>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</si>
  <si>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</si>
  <si>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</si>
  <si>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</si>
  <si>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</si>
  <si>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</si>
  <si>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</si>
  <si>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</si>
  <si>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</si>
  <si>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</si>
  <si>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</si>
  <si>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</si>
  <si>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</si>
  <si>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</si>
  <si>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</si>
  <si>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</si>
  <si>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</si>
  <si>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</si>
  <si>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</si>
  <si>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</si>
  <si>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</si>
  <si>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</si>
  <si>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</si>
  <si>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</si>
  <si>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</si>
  <si>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</si>
  <si>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</si>
  <si>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</si>
  <si>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</si>
  <si>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</si>
  <si>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</si>
  <si>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</si>
  <si>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</si>
  <si>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</si>
  <si>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</si>
  <si>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</si>
  <si>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</si>
  <si>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</si>
  <si>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</si>
  <si>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</si>
  <si>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</si>
  <si>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</si>
  <si>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</si>
  <si>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</si>
  <si>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</si>
  <si>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</si>
  <si>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</si>
  <si>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</si>
  <si>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</si>
  <si>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</si>
  <si>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</si>
  <si>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</si>
  <si>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</si>
  <si>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</si>
  <si>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</si>
  <si>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</si>
  <si>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</si>
  <si>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</si>
  <si>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</si>
  <si>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</si>
  <si>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</si>
  <si>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</si>
  <si>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</si>
  <si>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</si>
  <si>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</si>
  <si>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</si>
  <si>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</si>
  <si>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</si>
  <si>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</si>
  <si>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</si>
  <si>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</si>
  <si>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</si>
  <si>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</si>
  <si>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</si>
  <si>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</si>
  <si>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</si>
  <si>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</si>
  <si>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</si>
  <si>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</si>
  <si>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</si>
  <si>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</si>
  <si>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</si>
  <si>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</si>
  <si>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</si>
  <si>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</si>
  <si>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</si>
  <si>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</si>
  <si>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</si>
  <si>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</si>
  <si>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</si>
  <si>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</si>
  <si>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</si>
  <si>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</si>
  <si>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</si>
  <si>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</si>
  <si>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</si>
  <si>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</si>
  <si>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</si>
  <si>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</si>
  <si>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</si>
  <si>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</si>
  <si>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</si>
  <si>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</si>
  <si>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</si>
  <si>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</si>
  <si>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</si>
  <si>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</si>
  <si>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</si>
  <si>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</si>
  <si>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</si>
  <si>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</si>
  <si>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</si>
  <si>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</si>
  <si>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</si>
  <si>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</si>
  <si>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</si>
  <si>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</si>
  <si>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</si>
  <si>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</si>
  <si>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</si>
  <si>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</si>
  <si>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</si>
  <si>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</si>
  <si>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</si>
  <si>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</si>
  <si>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</si>
  <si>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</si>
  <si>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</si>
  <si>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</si>
  <si>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</si>
  <si>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</si>
  <si>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</si>
  <si>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</si>
  <si>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</si>
  <si>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</si>
  <si>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</si>
  <si>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</si>
  <si>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</si>
  <si>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</si>
  <si>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</si>
  <si>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</si>
  <si>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</si>
  <si>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</si>
  <si>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</si>
  <si>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</si>
  <si>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</si>
  <si>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</si>
  <si>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</si>
  <si>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</si>
  <si>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</si>
  <si>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</si>
  <si>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</si>
  <si>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</si>
  <si>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</si>
  <si>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</si>
  <si>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</si>
  <si>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</si>
  <si>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</si>
  <si>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</si>
  <si>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</si>
  <si>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</si>
  <si>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</si>
  <si>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</si>
  <si>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</si>
  <si>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</si>
  <si>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</si>
  <si>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</si>
  <si>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</si>
  <si>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</si>
  <si>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</si>
  <si>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</si>
  <si>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</si>
  <si>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</si>
  <si>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</si>
  <si>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</si>
  <si>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</si>
  <si>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</si>
  <si>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</si>
  <si>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</si>
  <si>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</si>
  <si>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</si>
  <si>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</si>
  <si>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</si>
  <si>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</si>
  <si>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</si>
  <si>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</si>
  <si>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</si>
  <si>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</si>
  <si>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</si>
  <si>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</si>
  <si>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</si>
  <si>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</si>
  <si>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</si>
  <si>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</si>
  <si>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</si>
  <si>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</si>
  <si>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</si>
  <si>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</si>
  <si>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</si>
  <si>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</si>
  <si>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</si>
  <si>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</si>
  <si>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</si>
  <si>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</si>
  <si>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</si>
  <si>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</si>
  <si>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</si>
  <si>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</si>
  <si>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</si>
  <si>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</si>
  <si>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</si>
  <si>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</si>
  <si>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</si>
  <si>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</si>
  <si>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</si>
  <si>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</si>
  <si>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</si>
  <si>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</si>
  <si>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</si>
  <si>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</si>
  <si>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</si>
  <si>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</si>
  <si>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</si>
  <si>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</si>
  <si>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</si>
  <si>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</si>
  <si>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</si>
  <si>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</si>
  <si>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</si>
  <si>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</si>
  <si>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</si>
  <si>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</si>
  <si>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</si>
  <si>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</si>
  <si>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</si>
  <si>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</si>
  <si>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</si>
  <si>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</si>
  <si>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</si>
  <si>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</si>
  <si>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</si>
  <si>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</si>
  <si>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</si>
  <si>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</si>
  <si>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</si>
  <si>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</si>
  <si>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</si>
  <si>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</si>
  <si>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</si>
  <si>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</si>
  <si>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</si>
  <si>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</si>
  <si>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</si>
  <si>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</si>
  <si>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</si>
  <si>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</si>
  <si>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</si>
  <si>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</si>
  <si>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</si>
  <si>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</si>
  <si>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</si>
  <si>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</si>
  <si>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</si>
  <si>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</si>
  <si>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</si>
  <si>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</si>
  <si>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</si>
  <si>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</si>
  <si>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</si>
  <si>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</si>
  <si>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</si>
  <si>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</si>
  <si>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</si>
  <si>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</si>
  <si>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</si>
  <si>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</si>
  <si>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</si>
  <si>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</si>
  <si>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</si>
  <si>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</si>
  <si>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</si>
  <si>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</si>
  <si>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</si>
  <si>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</si>
  <si>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</si>
  <si>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</si>
  <si>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</si>
  <si>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</si>
  <si>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</si>
  <si>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</si>
  <si>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</si>
  <si>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</si>
  <si>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</si>
  <si>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</si>
  <si>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</si>
  <si>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</si>
  <si>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</si>
  <si>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</si>
  <si>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</si>
  <si>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</si>
  <si>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</si>
  <si>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</si>
  <si>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</si>
  <si>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</si>
  <si>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</si>
  <si>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</si>
  <si>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</si>
  <si>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</si>
  <si>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</si>
  <si>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</si>
  <si>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</si>
  <si>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</si>
  <si>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</si>
  <si>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</si>
  <si>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</si>
  <si>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</si>
  <si>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</si>
  <si>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</si>
  <si>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</si>
  <si>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</si>
  <si>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</si>
  <si>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</si>
  <si>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</si>
  <si>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</si>
  <si>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</si>
  <si>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</si>
  <si>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</si>
  <si>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</si>
  <si>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</si>
  <si>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</si>
  <si>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</si>
  <si>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</si>
  <si>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</si>
  <si>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</si>
  <si>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</si>
  <si>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</si>
  <si>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</si>
  <si>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</si>
  <si>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</si>
  <si>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</si>
  <si>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</si>
  <si>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</si>
  <si>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</si>
  <si>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</si>
  <si>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</si>
  <si>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</si>
  <si>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</si>
  <si>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</si>
  <si>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</si>
  <si>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</si>
  <si>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</si>
  <si>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</si>
  <si>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</si>
  <si>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</si>
  <si>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</si>
  <si>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</si>
  <si>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</si>
  <si>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</si>
  <si>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</si>
  <si>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</si>
  <si>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</si>
  <si>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</si>
  <si>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</si>
  <si>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</si>
  <si>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</si>
  <si>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</si>
  <si>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</si>
  <si>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</si>
  <si>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</si>
  <si>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</si>
  <si>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</si>
  <si>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</si>
  <si>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</si>
  <si>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</si>
  <si>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</si>
  <si>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</si>
  <si>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</si>
  <si>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</si>
  <si>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</si>
  <si>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</si>
  <si>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</si>
  <si>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</si>
  <si>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</si>
  <si>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</si>
  <si>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</si>
  <si>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</si>
  <si>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</si>
  <si>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</si>
  <si>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</si>
  <si>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</si>
  <si>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</si>
  <si>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</si>
  <si>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</si>
  <si>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</si>
  <si>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</si>
  <si>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</si>
  <si>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</si>
  <si>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</si>
  <si>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</si>
  <si>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</si>
  <si>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</si>
  <si>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</si>
  <si>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</si>
  <si>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</si>
  <si>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</si>
  <si>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</si>
  <si>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</si>
  <si>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</si>
  <si>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</si>
  <si>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</si>
  <si>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</si>
  <si>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</si>
  <si>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</si>
  <si>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</si>
  <si>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</si>
  <si>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</si>
  <si>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</si>
  <si>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</si>
  <si>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</si>
  <si>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</si>
  <si>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</si>
  <si>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</si>
  <si>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</si>
  <si>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</si>
  <si>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</si>
  <si>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</si>
  <si>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</si>
  <si>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</si>
  <si>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</si>
  <si>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</si>
  <si>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</si>
  <si>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</si>
  <si>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</si>
  <si>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</si>
  <si>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</si>
  <si>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</si>
  <si>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</si>
  <si>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</si>
  <si>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</si>
  <si>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</si>
  <si>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</si>
  <si>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</si>
  <si>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</si>
  <si>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</si>
  <si>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</si>
  <si>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</si>
  <si>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</si>
  <si>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</si>
  <si>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</si>
  <si>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</si>
  <si>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</si>
  <si>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</si>
  <si>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</si>
  <si>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</si>
  <si>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</si>
  <si>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</si>
  <si>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</si>
  <si>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</si>
  <si>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</si>
  <si>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</si>
  <si>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</si>
  <si>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</si>
  <si>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</si>
  <si>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</si>
  <si>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</si>
  <si>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</si>
  <si>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</si>
  <si>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</si>
  <si>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</si>
  <si>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</si>
  <si>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</si>
  <si>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</si>
  <si>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</si>
  <si>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</si>
  <si>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</si>
  <si>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</si>
  <si>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</si>
  <si>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</si>
  <si>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</si>
  <si>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</si>
  <si>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</si>
  <si>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</si>
  <si>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</si>
  <si>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</si>
  <si>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</si>
  <si>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</si>
  <si>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</si>
  <si>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</si>
  <si>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</si>
  <si>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</si>
  <si>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</si>
  <si>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</si>
  <si>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</si>
  <si>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</si>
  <si>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</si>
  <si>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</si>
  <si>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</si>
  <si>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</si>
  <si>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</si>
  <si>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</si>
  <si>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</si>
  <si>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</si>
  <si>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</si>
  <si>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</si>
  <si>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</si>
  <si>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</si>
  <si>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</si>
  <si>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</si>
  <si>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</si>
  <si>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</si>
  <si>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</si>
  <si>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</si>
  <si>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</si>
  <si>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</si>
  <si>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</si>
  <si>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</si>
  <si>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</si>
  <si>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</si>
  <si>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</si>
  <si>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</si>
  <si>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</si>
  <si>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</si>
  <si>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</si>
  <si>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</si>
  <si>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</si>
  <si>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</si>
  <si>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</si>
  <si>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</si>
  <si>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</si>
  <si>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</si>
  <si>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</si>
  <si>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</si>
  <si>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</si>
  <si>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</si>
  <si>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</si>
  <si>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</si>
  <si>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</si>
  <si>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</si>
  <si>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</si>
  <si>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</si>
  <si>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</si>
  <si>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</si>
  <si>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</si>
  <si>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</si>
  <si>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</si>
  <si>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</si>
  <si>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</si>
  <si>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</si>
  <si>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</si>
  <si>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</si>
  <si>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</si>
  <si>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</si>
  <si>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</si>
  <si>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</si>
  <si>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</si>
  <si>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</si>
  <si>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</si>
  <si>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</si>
  <si>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</si>
  <si>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</si>
  <si>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</si>
  <si>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</si>
  <si>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</si>
  <si>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</si>
  <si>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</si>
  <si>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</si>
  <si>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</si>
  <si>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</si>
  <si>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</si>
  <si>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</si>
  <si>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</si>
  <si>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</si>
  <si>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</si>
  <si>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</si>
  <si>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</si>
  <si>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</si>
  <si>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</si>
  <si>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</si>
  <si>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</si>
  <si>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</si>
  <si>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</si>
  <si>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</si>
  <si>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</si>
  <si>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</si>
  <si>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</si>
  <si>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</si>
  <si>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</si>
  <si>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</si>
  <si>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</si>
  <si>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</si>
  <si>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</si>
  <si>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</si>
  <si>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</si>
  <si>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</si>
  <si>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</si>
  <si>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</si>
  <si>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</si>
  <si>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</si>
  <si>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</si>
  <si>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</si>
  <si>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</si>
  <si>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</si>
  <si>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</si>
  <si>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</si>
  <si>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</si>
  <si>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</si>
  <si>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</si>
  <si>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</si>
  <si>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</si>
  <si>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</si>
  <si>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</si>
  <si>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</si>
  <si>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</si>
  <si>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</si>
  <si>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</si>
  <si>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</si>
  <si>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</si>
  <si>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</si>
  <si>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</si>
  <si>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</si>
  <si>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</si>
  <si>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</si>
  <si>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</si>
  <si>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</si>
  <si>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</si>
  <si>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</si>
  <si>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</si>
  <si>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</si>
  <si>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</si>
  <si>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</si>
  <si>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</si>
  <si>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</si>
  <si>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</si>
  <si>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</si>
  <si>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</si>
  <si>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</si>
  <si>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</si>
  <si>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</si>
  <si>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</si>
  <si>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</si>
  <si>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</si>
  <si>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</si>
  <si>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</si>
  <si>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併設本体施設において介護職員等特定処遇改善加算Ⅰの届出あり</t>
    <phoneticPr fontId="11"/>
  </si>
  <si>
    <t>併設本体施設において介護職員等特定処遇改善加算Ⅰの届出あり</t>
    <rPh sb="2" eb="4">
      <t>ホンタイ</t>
    </rPh>
    <rPh sb="4" eb="6">
      <t>シセツ</t>
    </rPh>
    <rPh sb="10" eb="12">
      <t>カイゴ</t>
    </rPh>
    <rPh sb="12" eb="14">
      <t>ショクイン</t>
    </rPh>
    <rPh sb="14" eb="15">
      <t>トウ</t>
    </rPh>
    <rPh sb="15" eb="17">
      <t>トクテイ</t>
    </rPh>
    <rPh sb="17" eb="19">
      <t>ショグウ</t>
    </rPh>
    <rPh sb="19" eb="21">
      <t>カイゼン</t>
    </rPh>
    <rPh sb="21" eb="23">
      <t>カサン</t>
    </rPh>
    <rPh sb="25" eb="27">
      <t>トドケデ</t>
    </rPh>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</si>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</sst>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48" fillId="0" borderId="13" xfId="0" applyFont="1" applyBorder="1" applyAlignment="1" applyProtection="1">
      <alignment horizontal="center" vertical="center" shrinkToFit="1"/>
    </xf>
    <xf numFmtId="0" fontId="42" fillId="0" borderId="13" xfId="0" applyFont="1" applyBorder="1" applyAlignment="1" applyProtection="1">
      <alignment horizontal="lef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2" fillId="0" borderId="82" xfId="0" applyNumberFormat="1" applyFont="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2417</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2431</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2341</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2308</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2418</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2418</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2419</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2421</v>
      </c>
      <c r="N57" s="697"/>
      <c r="O57" s="697"/>
      <c r="P57" s="697"/>
      <c r="Q57" s="698"/>
      <c r="R57" s="696" t="s">
        <v>171</v>
      </c>
      <c r="S57" s="697"/>
      <c r="T57" s="697"/>
      <c r="U57" s="697"/>
      <c r="V57" s="698"/>
      <c r="W57" s="162" t="s">
        <v>2422</v>
      </c>
      <c r="X57" s="19" t="s">
        <v>2420</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2423</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2423</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2423</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64:Q64"/>
    <mergeCell ref="M65:Q65"/>
    <mergeCell ref="M42:X42"/>
    <mergeCell ref="M43:X43"/>
    <mergeCell ref="M63:Q63"/>
    <mergeCell ref="M59:Q59"/>
    <mergeCell ref="M60:Q60"/>
    <mergeCell ref="M66:Q66"/>
    <mergeCell ref="R120:V120"/>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2315</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2392</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2314</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2340</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2427</v>
      </c>
      <c r="AN27" s="797"/>
      <c r="AO27" s="797"/>
      <c r="AP27" s="797"/>
      <c r="AQ27" s="797"/>
      <c r="AR27" s="797"/>
      <c r="AS27" s="797"/>
      <c r="AT27" s="797"/>
      <c r="AU27" s="797"/>
      <c r="AV27" s="797"/>
      <c r="AW27" s="797"/>
      <c r="AX27" s="797"/>
      <c r="AY27" s="798"/>
    </row>
    <row r="28" spans="1:51" ht="16.5" customHeight="1" thickBot="1">
      <c r="A28" s="172"/>
      <c r="B28" s="201" t="s">
        <v>2246</v>
      </c>
      <c r="C28" s="791" t="s">
        <v>2313</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2394</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2393</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2309</v>
      </c>
      <c r="H46" s="191"/>
      <c r="I46" s="191"/>
      <c r="J46" s="191"/>
      <c r="K46" s="191"/>
      <c r="L46" s="191"/>
      <c r="M46" s="228" t="b">
        <v>1</v>
      </c>
      <c r="N46" s="227" t="s">
        <v>2310</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2325</v>
      </c>
      <c r="AR49" s="170" t="b">
        <v>0</v>
      </c>
      <c r="AS49" s="802" t="s">
        <v>2326</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2320</v>
      </c>
      <c r="AO50" s="802"/>
      <c r="AP50" s="802"/>
      <c r="AR50" s="170" t="b">
        <v>1</v>
      </c>
      <c r="AS50" s="802" t="s">
        <v>2327</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2321</v>
      </c>
      <c r="AO51" s="802"/>
      <c r="AP51" s="802"/>
      <c r="AR51" s="170" t="b">
        <v>0</v>
      </c>
      <c r="AS51" s="802" t="s">
        <v>2324</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2322</v>
      </c>
      <c r="AO52" s="802"/>
      <c r="AP52" s="802"/>
      <c r="AR52" s="170" t="b">
        <v>1</v>
      </c>
      <c r="AS52" s="802" t="s">
        <v>2328</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2323</v>
      </c>
      <c r="AO53" s="802"/>
      <c r="AP53" s="802"/>
      <c r="AQ53" s="175"/>
      <c r="AR53" s="170" t="b">
        <v>0</v>
      </c>
      <c r="AS53" s="802" t="s">
        <v>2329</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2324</v>
      </c>
      <c r="AO54" s="802"/>
      <c r="AP54" s="802"/>
      <c r="AR54" s="170" t="b">
        <v>1</v>
      </c>
      <c r="AS54" s="802" t="s">
        <v>2330</v>
      </c>
      <c r="AT54" s="802"/>
    </row>
    <row r="55" spans="1:55" ht="24.75" customHeight="1">
      <c r="A55" s="172"/>
      <c r="B55" s="1068" t="s">
        <v>262</v>
      </c>
      <c r="C55" s="1069"/>
      <c r="D55" s="1069"/>
      <c r="E55" s="1070"/>
      <c r="F55" s="870"/>
      <c r="G55" s="872" t="s">
        <v>260</v>
      </c>
      <c r="H55" s="873"/>
      <c r="I55" s="874"/>
      <c r="J55" s="872" t="s">
        <v>261</v>
      </c>
      <c r="K55" s="873"/>
      <c r="L55" s="873"/>
      <c r="M55" s="1062"/>
      <c r="N55" s="1064" t="s">
        <v>2410</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2317</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2318</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2400</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2371</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2337</v>
      </c>
      <c r="AA67" s="251"/>
      <c r="AB67" s="172"/>
      <c r="AC67" s="172"/>
      <c r="AD67" s="172"/>
      <c r="AE67" s="172"/>
      <c r="AF67" s="172"/>
      <c r="AG67" s="172" t="s">
        <v>167</v>
      </c>
      <c r="AH67" s="252" t="str">
        <f>IF(T68&lt;T67,"×","")</f>
        <v/>
      </c>
      <c r="AI67" s="172"/>
      <c r="AJ67" s="172"/>
      <c r="AK67" s="172"/>
      <c r="AL67" s="172"/>
      <c r="AM67" s="784" t="s">
        <v>2401</v>
      </c>
      <c r="AN67" s="785"/>
      <c r="AO67" s="785"/>
      <c r="AP67" s="785"/>
      <c r="AQ67" s="785"/>
      <c r="AR67" s="785"/>
      <c r="AS67" s="785"/>
      <c r="AT67" s="785"/>
      <c r="AU67" s="785"/>
      <c r="AV67" s="785"/>
      <c r="AW67" s="785"/>
      <c r="AX67" s="785"/>
      <c r="AY67" s="786"/>
    </row>
    <row r="68" spans="1:74" ht="23.25" customHeight="1" thickBot="1">
      <c r="A68" s="172"/>
      <c r="B68" s="1035" t="s">
        <v>2395</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2373</v>
      </c>
      <c r="AN68" s="785"/>
      <c r="AO68" s="785"/>
      <c r="AP68" s="785"/>
      <c r="AQ68" s="785"/>
      <c r="AR68" s="785"/>
      <c r="AS68" s="785"/>
      <c r="AT68" s="785"/>
      <c r="AU68" s="785"/>
      <c r="AV68" s="785"/>
      <c r="AW68" s="785"/>
      <c r="AX68" s="785"/>
      <c r="AY68" s="786"/>
    </row>
    <row r="69" spans="1:74" ht="19.5" customHeight="1" thickBot="1">
      <c r="A69" s="172"/>
      <c r="B69" s="256"/>
      <c r="C69" s="1033" t="s">
        <v>2397</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2337</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2396</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2331</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2364</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2365</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2363</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2319</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2402</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2398</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2319</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2403</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2399</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B6="旧処遇加算Ⅰ・Ⅱ相当あり",'別紙様式2-4（年度内の区分変更がある場合に記入）'!AX7="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B6="旧処遇加算Ⅰ・Ⅱ相当なし",'別紙様式2-4（年度内の区分変更がある場合に記入）'!AX7="旧処遇加算Ⅰ・Ⅱ相当あり"),"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2325</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2331</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2333</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IFERROR(IF(AND(AM107=TRUE,OR(AND(AR107=TRUE,J109&lt;&gt;""),AND(AR108=TRUE,J111&lt;&gt;""))),"○",IF(AND(AI95="該当",T98="○"),"","×")),"")</f>
        <v>×</v>
      </c>
      <c r="U106" s="315"/>
      <c r="V106" s="316"/>
      <c r="W106" s="316"/>
      <c r="X106" s="316"/>
      <c r="Y106" s="316"/>
      <c r="Z106" s="316"/>
      <c r="AA106" s="316"/>
      <c r="AB106" s="316"/>
      <c r="AC106" s="316"/>
      <c r="AD106" s="316"/>
      <c r="AE106" s="316"/>
      <c r="AF106" s="316"/>
      <c r="AG106" s="316"/>
      <c r="AH106" s="316"/>
      <c r="AI106" s="316"/>
      <c r="AJ106" s="316"/>
      <c r="AK106" s="316"/>
      <c r="AL106" s="313"/>
      <c r="AM106" s="232" t="s">
        <v>2325</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2331</v>
      </c>
      <c r="AO107" s="802"/>
      <c r="AP107" s="802"/>
      <c r="AQ107" s="175"/>
      <c r="AR107" s="170" t="b">
        <v>0</v>
      </c>
      <c r="AS107" s="802" t="s">
        <v>2334</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2333</v>
      </c>
      <c r="AO108" s="802"/>
      <c r="AP108" s="802"/>
      <c r="AQ108" s="317"/>
      <c r="AR108" s="170" t="b">
        <v>0</v>
      </c>
      <c r="AS108" s="802" t="s">
        <v>2335</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2429</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2405</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2426</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2406</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2404</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Y6="旧処遇加算Ⅰ相当なし",'別紙様式2-4（年度内の区分変更がある場合に記入）'!AV7="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2325</v>
      </c>
      <c r="AR117" s="170" t="b">
        <v>0</v>
      </c>
      <c r="AS117" s="802" t="s">
        <v>2334</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2331</v>
      </c>
      <c r="AO118" s="802"/>
      <c r="AP118" s="802"/>
      <c r="AR118" s="170" t="b">
        <v>0</v>
      </c>
      <c r="AS118" s="802" t="s">
        <v>2335</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2333</v>
      </c>
      <c r="AO119" s="802"/>
      <c r="AP119" s="802"/>
      <c r="AR119" s="170" t="b">
        <v>0</v>
      </c>
      <c r="AS119" s="802" t="s">
        <v>2336</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2407</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2408</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2414</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2412</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2415</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2413</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2416</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2428</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2409</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2358</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2338</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2339</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2332</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2311</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2411</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2366</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2367</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2368</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2369</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2370</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ZkKGfESJEix21vW6p6aB1dE8rNJMyxqe66bEKA2krM8KZJKbsa00WfJNGhLeUI2vfPlew8YV4hYywFApArRKZQ==" saltValue="ss+zMTpel5TEgncT6lfLU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OR($AI$150="該当",AND($AI$150="該当",$AK$153="○"))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7" t="s">
        <v>5</v>
      </c>
      <c r="B3" s="1257"/>
      <c r="C3" s="1258"/>
      <c r="D3" s="1254" t="str">
        <f>IF(基本情報入力シート!M38="","",基本情報入力シート!M38)</f>
        <v>○○ケアサービス</v>
      </c>
      <c r="E3" s="1255"/>
      <c r="F3" s="1255"/>
      <c r="G3" s="1255"/>
      <c r="H3" s="1255"/>
      <c r="I3" s="1255"/>
      <c r="J3" s="1256"/>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90" t="s">
        <v>2381</v>
      </c>
      <c r="B5" s="1291"/>
      <c r="C5" s="1291"/>
      <c r="D5" s="1291"/>
      <c r="E5" s="1291"/>
      <c r="F5" s="1291"/>
      <c r="G5" s="1291"/>
      <c r="H5" s="1291"/>
      <c r="I5" s="1291"/>
      <c r="J5" s="1292"/>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90" t="s">
        <v>2382</v>
      </c>
      <c r="B6" s="1291"/>
      <c r="C6" s="1291"/>
      <c r="D6" s="1291"/>
      <c r="E6" s="1291"/>
      <c r="F6" s="1291"/>
      <c r="G6" s="1291"/>
      <c r="H6" s="1291"/>
      <c r="I6" s="1291"/>
      <c r="J6" s="1292"/>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93" t="s">
        <v>2383</v>
      </c>
      <c r="B7" s="1291"/>
      <c r="C7" s="1291"/>
      <c r="D7" s="1291"/>
      <c r="E7" s="1291"/>
      <c r="F7" s="1291"/>
      <c r="G7" s="1291"/>
      <c r="H7" s="1291"/>
      <c r="I7" s="1291"/>
      <c r="J7" s="1292"/>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2377</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2360</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94" t="s">
        <v>2376</v>
      </c>
      <c r="B9" s="1294"/>
      <c r="C9" s="1294"/>
      <c r="D9" s="1294"/>
      <c r="E9" s="1294"/>
      <c r="F9" s="1294"/>
      <c r="G9" s="1294"/>
      <c r="H9" s="1294"/>
      <c r="I9" s="1294"/>
      <c r="J9" s="1294"/>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12" t="s">
        <v>2389</v>
      </c>
      <c r="B10" s="1312"/>
      <c r="C10" s="1312"/>
      <c r="D10" s="1312"/>
      <c r="E10" s="1312"/>
      <c r="F10" s="1312"/>
      <c r="G10" s="1312"/>
      <c r="H10" s="1312"/>
      <c r="I10" s="1312"/>
      <c r="J10" s="1312"/>
      <c r="K10" s="1312"/>
      <c r="L10" s="1312"/>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13"/>
      <c r="B11" s="1313"/>
      <c r="C11" s="1313"/>
      <c r="D11" s="1313"/>
      <c r="E11" s="1313"/>
      <c r="F11" s="1313"/>
      <c r="G11" s="1313"/>
      <c r="H11" s="1313"/>
      <c r="I11" s="1313"/>
      <c r="J11" s="1313"/>
      <c r="K11" s="1313"/>
      <c r="L11" s="1313"/>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未入力あり</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9"/>
      <c r="B12" s="1298" t="s">
        <v>2346</v>
      </c>
      <c r="C12" s="1299"/>
      <c r="D12" s="1299"/>
      <c r="E12" s="1299"/>
      <c r="F12" s="1300"/>
      <c r="G12" s="1304" t="s">
        <v>63</v>
      </c>
      <c r="H12" s="1284" t="s">
        <v>88</v>
      </c>
      <c r="I12" s="1284"/>
      <c r="J12" s="1306" t="s">
        <v>69</v>
      </c>
      <c r="K12" s="1308" t="s">
        <v>40</v>
      </c>
      <c r="L12" s="1310" t="s">
        <v>2191</v>
      </c>
      <c r="M12" s="1282" t="s">
        <v>67</v>
      </c>
      <c r="N12" s="1288"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2380</v>
      </c>
      <c r="AG12" s="1325" t="s">
        <v>2216</v>
      </c>
      <c r="AH12" s="1326"/>
      <c r="AI12" s="1330" t="s">
        <v>255</v>
      </c>
      <c r="AJ12" s="1331"/>
      <c r="AK12" s="543" t="s">
        <v>249</v>
      </c>
      <c r="AL12" s="543" t="s">
        <v>253</v>
      </c>
      <c r="AM12" s="544" t="s">
        <v>254</v>
      </c>
      <c r="AN12" s="1233" t="s">
        <v>2345</v>
      </c>
      <c r="AY12" s="1235" t="s">
        <v>2378</v>
      </c>
    </row>
    <row r="13" spans="1:213" ht="127.5" customHeight="1" thickBot="1">
      <c r="A13" s="1260"/>
      <c r="B13" s="1301"/>
      <c r="C13" s="1302"/>
      <c r="D13" s="1302"/>
      <c r="E13" s="1302"/>
      <c r="F13" s="1303"/>
      <c r="G13" s="1305"/>
      <c r="H13" s="545" t="s">
        <v>2430</v>
      </c>
      <c r="I13" s="545" t="s">
        <v>2348</v>
      </c>
      <c r="J13" s="1307"/>
      <c r="K13" s="1309"/>
      <c r="L13" s="1311"/>
      <c r="M13" s="1283"/>
      <c r="N13" s="1289"/>
      <c r="O13" s="546" t="s">
        <v>2354</v>
      </c>
      <c r="P13" s="547" t="s">
        <v>2129</v>
      </c>
      <c r="Q13" s="546" t="s">
        <v>2233</v>
      </c>
      <c r="R13" s="547" t="s">
        <v>191</v>
      </c>
      <c r="S13" s="1327" t="s">
        <v>2353</v>
      </c>
      <c r="T13" s="1328"/>
      <c r="U13" s="1328"/>
      <c r="V13" s="1328"/>
      <c r="W13" s="1328"/>
      <c r="X13" s="1328"/>
      <c r="Y13" s="1328"/>
      <c r="Z13" s="1328"/>
      <c r="AA13" s="1328"/>
      <c r="AB13" s="1328"/>
      <c r="AC13" s="1328"/>
      <c r="AD13" s="1329"/>
      <c r="AE13" s="548" t="s">
        <v>2312</v>
      </c>
      <c r="AF13" s="1323"/>
      <c r="AG13" s="549" t="s">
        <v>2217</v>
      </c>
      <c r="AH13" s="550" t="s">
        <v>2218</v>
      </c>
      <c r="AI13" s="551" t="s">
        <v>2350</v>
      </c>
      <c r="AJ13" s="550" t="s">
        <v>2351</v>
      </c>
      <c r="AK13" s="552" t="s">
        <v>248</v>
      </c>
      <c r="AL13" s="552" t="s">
        <v>2362</v>
      </c>
      <c r="AM13" s="553" t="s">
        <v>2355</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95">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267" t="str">
        <f>IF(基本情報入力シート!X54="","",基本情報入力シート!X54)</f>
        <v>○○ケアセンター</v>
      </c>
      <c r="K14" s="1270" t="str">
        <f>IF(基本情報入力シート!Y54="","",基本情報入力シート!Y54)</f>
        <v>訪問介護</v>
      </c>
      <c r="L14" s="1273">
        <f>IF(基本情報入力シート!AB54="","",基本情報入力シート!AB54)</f>
        <v>185000</v>
      </c>
      <c r="M14" s="1276">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96"/>
      <c r="B15" s="1286"/>
      <c r="C15" s="1263"/>
      <c r="D15" s="1263"/>
      <c r="E15" s="1263"/>
      <c r="F15" s="1264"/>
      <c r="G15" s="1268"/>
      <c r="H15" s="1268"/>
      <c r="I15" s="1268"/>
      <c r="J15" s="1268"/>
      <c r="K15" s="1271"/>
      <c r="L15" s="1274"/>
      <c r="M15" s="1277"/>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2297</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97"/>
      <c r="B16" s="1287"/>
      <c r="C16" s="1265"/>
      <c r="D16" s="1265"/>
      <c r="E16" s="1265"/>
      <c r="F16" s="1266"/>
      <c r="G16" s="1269"/>
      <c r="H16" s="1269"/>
      <c r="I16" s="1269"/>
      <c r="J16" s="1269"/>
      <c r="K16" s="1272"/>
      <c r="L16" s="1275"/>
      <c r="M16" s="1278"/>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1">
        <f>IF(基本情報入力シート!C55="","",基本情報入力シート!C55)</f>
        <v>1334567890</v>
      </c>
      <c r="C17" s="1261"/>
      <c r="D17" s="1261"/>
      <c r="E17" s="1261"/>
      <c r="F17" s="1262"/>
      <c r="G17" s="1267" t="str">
        <f>IF(基本情報入力シート!M55="","",基本情報入力シート!M55)</f>
        <v>千代田区・中央区・港区</v>
      </c>
      <c r="H17" s="1267" t="str">
        <f>IF(基本情報入力シート!R55="","",基本情報入力シート!R55)</f>
        <v>東京都</v>
      </c>
      <c r="I17" s="1267" t="str">
        <f>IF(基本情報入力シート!W55="","",基本情報入力シート!W55)</f>
        <v>千代田区</v>
      </c>
      <c r="J17" s="1267" t="str">
        <f>IF(基本情報入力シート!X55="","",基本情報入力シート!X55)</f>
        <v>○○ケアセンター</v>
      </c>
      <c r="K17" s="1270" t="str">
        <f>IF(基本情報入力シート!Y55="","",基本情報入力シート!Y55)</f>
        <v>訪問型サービス（総合事業）</v>
      </c>
      <c r="L17" s="1273">
        <f>IF(基本情報入力シート!AB55="","",基本情報入力シート!AB55)</f>
        <v>83000</v>
      </c>
      <c r="M17" s="1276">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IF(AG19&lt;&gt;"",IF(AH19="○","入力済","未入力"),"")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3"/>
      <c r="C18" s="1263"/>
      <c r="D18" s="1263"/>
      <c r="E18" s="1263"/>
      <c r="F18" s="1264"/>
      <c r="G18" s="1268"/>
      <c r="H18" s="1268"/>
      <c r="I18" s="1268"/>
      <c r="J18" s="1268"/>
      <c r="K18" s="1271"/>
      <c r="L18" s="1274"/>
      <c r="M18" s="1277"/>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2">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5"/>
      <c r="C19" s="1265"/>
      <c r="D19" s="1265"/>
      <c r="E19" s="1265"/>
      <c r="F19" s="1266"/>
      <c r="G19" s="1269"/>
      <c r="H19" s="1269"/>
      <c r="I19" s="1269"/>
      <c r="J19" s="1269"/>
      <c r="K19" s="1272"/>
      <c r="L19" s="1275"/>
      <c r="M19" s="1278"/>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3">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51">
        <v>3</v>
      </c>
      <c r="B20" s="1252">
        <f>IF(基本情報入力シート!C56="","",基本情報入力シート!C56)</f>
        <v>1334567891</v>
      </c>
      <c r="C20" s="1252"/>
      <c r="D20" s="1252"/>
      <c r="E20" s="1252"/>
      <c r="F20" s="1252"/>
      <c r="G20" s="1253" t="str">
        <f>IF(基本情報入力シート!M56="","",基本情報入力シート!M56)</f>
        <v>東京都</v>
      </c>
      <c r="H20" s="1253" t="str">
        <f>IF(基本情報入力シート!R56="","",基本情報入力シート!R56)</f>
        <v>東京都</v>
      </c>
      <c r="I20" s="1253" t="str">
        <f>IF(基本情報入力シート!W56="","",基本情報入力シート!W56)</f>
        <v>千代田区</v>
      </c>
      <c r="J20" s="1253" t="str">
        <f>IF(基本情報入力シート!X56="","",基本情報入力シート!X56)</f>
        <v>デイサービス△△</v>
      </c>
      <c r="K20" s="1253" t="str">
        <f>IF(基本情報入力シート!Y56="","",基本情報入力シート!Y56)</f>
        <v>通所介護</v>
      </c>
      <c r="L20" s="1280">
        <f>IF(基本情報入力シート!AB56="","",基本情報入力シート!AB56)</f>
        <v>305000</v>
      </c>
      <c r="M20" s="1281">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4">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5">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IF(AG22&lt;&gt;"",IF(AH22="○","入力済","未入力"),"")</f>
        <v>未入力</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44"/>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6">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50"/>
      <c r="B22" s="1246"/>
      <c r="C22" s="1246"/>
      <c r="D22" s="1246"/>
      <c r="E22" s="1246"/>
      <c r="F22" s="1246"/>
      <c r="G22" s="1247"/>
      <c r="H22" s="1247"/>
      <c r="I22" s="1247"/>
      <c r="J22" s="1247"/>
      <c r="K22" s="1247"/>
      <c r="L22" s="1248"/>
      <c r="M22" s="124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4"/>
        <v>2</v>
      </c>
      <c r="AD22" s="587" t="s">
        <v>38</v>
      </c>
      <c r="AE22" s="602">
        <f>IFERROR(ROUNDDOWN(ROUND(L20*R22,0)*M20,0)*AC22,"")</f>
        <v>73138</v>
      </c>
      <c r="AF22" s="591">
        <f>IFERROR(ROUNDDOWN(ROUND(L20*(R22-P22),0)*M20,0)*AC22,"")</f>
        <v>0</v>
      </c>
      <c r="AG22" s="592">
        <f t="shared" ref="AG22" si="7">IF(AND(O22="ベア加算なし",Q22="ベア加算"),AE22,0)</f>
        <v>0</v>
      </c>
      <c r="AH22" s="484"/>
      <c r="AI22" s="472"/>
      <c r="AJ22" s="473"/>
      <c r="AK22" s="474"/>
      <c r="AL22" s="475"/>
      <c r="AM22" s="476"/>
      <c r="AN22" s="593" t="str">
        <f t="shared" ref="AN22" si="8">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43">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4"/>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9">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IF(AG25&lt;&gt;"",IF(AH25="○","入力済","未入力"),"")</f>
        <v>未入力</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44"/>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0">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45"/>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4"/>
        <v>2</v>
      </c>
      <c r="AD25" s="587" t="s">
        <v>38</v>
      </c>
      <c r="AE25" s="602">
        <f>IFERROR(ROUNDDOWN(ROUND(L23*R25,0)*M23,0)*AC25,"")</f>
        <v>0</v>
      </c>
      <c r="AF25" s="591">
        <f>IFERROR(ROUNDDOWN(ROUND(L23*(R25-P25),0)*M23,0)*AC25,"")</f>
        <v>0</v>
      </c>
      <c r="AG25" s="592">
        <f t="shared" ref="AG25" si="11">IF(AND(O25="ベア加算なし",Q25="ベア加算"),AE25,0)</f>
        <v>0</v>
      </c>
      <c r="AH25" s="484"/>
      <c r="AI25" s="472"/>
      <c r="AJ25" s="473"/>
      <c r="AK25" s="474"/>
      <c r="AL25" s="475"/>
      <c r="AM25" s="476"/>
      <c r="AN25" s="593" t="str">
        <f t="shared" ref="AN25" si="12">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51">
        <v>5</v>
      </c>
      <c r="B26" s="1252">
        <f>IF(基本情報入力シート!C58="","",基本情報入力シート!C58)</f>
        <v>1334567893</v>
      </c>
      <c r="C26" s="1252"/>
      <c r="D26" s="1252"/>
      <c r="E26" s="1252"/>
      <c r="F26" s="1252"/>
      <c r="G26" s="1253" t="str">
        <f>IF(基本情報入力シート!M58="","",基本情報入力シート!M58)</f>
        <v>千葉県</v>
      </c>
      <c r="H26" s="1253" t="str">
        <f>IF(基本情報入力シート!R58="","",基本情報入力シート!R58)</f>
        <v>千葉県</v>
      </c>
      <c r="I26" s="1253" t="str">
        <f>IF(基本情報入力シート!W58="","",基本情報入力シート!W58)</f>
        <v>千葉市</v>
      </c>
      <c r="J26" s="1253" t="str">
        <f>IF(基本情報入力シート!X58="","",基本情報入力シート!X58)</f>
        <v>介護老人福祉施設○○園</v>
      </c>
      <c r="K26" s="1253" t="str">
        <f>IF(基本情報入力シート!Y58="","",基本情報入力シート!Y58)</f>
        <v>介護老人福祉施設</v>
      </c>
      <c r="L26" s="1280">
        <f>IF(基本情報入力シート!AB58="","",基本情報入力シート!AB58)</f>
        <v>1935000</v>
      </c>
      <c r="M26" s="1281">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4"/>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3">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IF(AG28&lt;&gt;"",IF(AH28="○","入力済","未入力"),"")</f>
        <v>未入力</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44"/>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4">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50"/>
      <c r="B28" s="1246"/>
      <c r="C28" s="1246"/>
      <c r="D28" s="1246"/>
      <c r="E28" s="1246"/>
      <c r="F28" s="1246"/>
      <c r="G28" s="1247"/>
      <c r="H28" s="1247"/>
      <c r="I28" s="1247"/>
      <c r="J28" s="1247"/>
      <c r="K28" s="1247"/>
      <c r="L28" s="1248"/>
      <c r="M28" s="124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4"/>
        <v>2</v>
      </c>
      <c r="AD28" s="587" t="s">
        <v>38</v>
      </c>
      <c r="AE28" s="602" t="str">
        <f>IFERROR(ROUNDDOWN(ROUND(L26*R28,0)*M26,0)*AC28,"")</f>
        <v/>
      </c>
      <c r="AF28" s="591" t="str">
        <f>IFERROR(ROUNDDOWN(ROUND(L26*(R28-P28),0)*M26,0)*AC28,"")</f>
        <v/>
      </c>
      <c r="AG28" s="592">
        <f t="shared" ref="AG28" si="15">IF(AND(O28="ベア加算なし",Q28="ベア加算"),AE28,0)</f>
        <v>0</v>
      </c>
      <c r="AH28" s="471"/>
      <c r="AI28" s="472"/>
      <c r="AJ28" s="473"/>
      <c r="AK28" s="474"/>
      <c r="AL28" s="475"/>
      <c r="AM28" s="476"/>
      <c r="AN28" s="593" t="str">
        <f t="shared" ref="AN28" si="16">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43">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4"/>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17">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IF(AG31&lt;&gt;"",IF(AH31="○","入力済","未入力"),"")</f>
        <v>未入力</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44"/>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4"/>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18">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45"/>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4"/>
        <v>2</v>
      </c>
      <c r="AD31" s="223" t="s">
        <v>38</v>
      </c>
      <c r="AE31" s="608">
        <f>IFERROR(ROUNDDOWN(ROUND(L29*R31,0)*M29,0)*AC31,"")</f>
        <v>0</v>
      </c>
      <c r="AF31" s="591">
        <f>IFERROR(ROUNDDOWN(ROUND(L29*(R31-P31),0)*M29,0)*AC31,"")</f>
        <v>0</v>
      </c>
      <c r="AG31" s="592">
        <f t="shared" ref="AG31" si="19">IF(AND(O31="ベア加算なし",Q31="ベア加算"),AE31,0)</f>
        <v>0</v>
      </c>
      <c r="AH31" s="471"/>
      <c r="AI31" s="472"/>
      <c r="AJ31" s="473"/>
      <c r="AK31" s="474"/>
      <c r="AL31" s="475"/>
      <c r="AM31" s="476"/>
      <c r="AN31" s="593" t="str">
        <f t="shared" ref="AN31" si="20">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43">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4"/>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1">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IF(AG34&lt;&gt;"",IF(AH34="○","入力済","未入力"),"")</f>
        <v>未入力</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44"/>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4"/>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2">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45"/>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4"/>
        <v>2</v>
      </c>
      <c r="AD34" s="587" t="s">
        <v>38</v>
      </c>
      <c r="AE34" s="590">
        <f>IFERROR(ROUNDDOWN(ROUND(L32*R34,0)*M32,0)*AC34,"")</f>
        <v>0</v>
      </c>
      <c r="AF34" s="591">
        <f>IFERROR(ROUNDDOWN(ROUND(L32*(R34-P34),0)*M32,0)*AC34,"")</f>
        <v>0</v>
      </c>
      <c r="AG34" s="592">
        <f t="shared" ref="AG34" si="23">IF(AND(O34="ベア加算なし",Q34="ベア加算"),AE34,0)</f>
        <v>0</v>
      </c>
      <c r="AH34" s="471"/>
      <c r="AI34" s="472"/>
      <c r="AJ34" s="473"/>
      <c r="AK34" s="474"/>
      <c r="AL34" s="475"/>
      <c r="AM34" s="476"/>
      <c r="AN34" s="593" t="str">
        <f t="shared" ref="AN34" si="24">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43"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25">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26">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IF(AG37&lt;&gt;"",IF(AH37="○","入力済","未入力"),"")</f>
        <v>未入力</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44"/>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25"/>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27">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79"/>
      <c r="D37" s="1227"/>
      <c r="E37" s="1227"/>
      <c r="F37" s="1227"/>
      <c r="G37" s="1239"/>
      <c r="H37" s="1239"/>
      <c r="I37" s="1239"/>
      <c r="J37" s="1239"/>
      <c r="K37" s="1239"/>
      <c r="L37" s="1242"/>
      <c r="M37" s="1245"/>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25"/>
        <v>2</v>
      </c>
      <c r="AD37" s="587" t="s">
        <v>38</v>
      </c>
      <c r="AE37" s="602" t="str">
        <f>IFERROR(ROUNDDOWN(ROUND(L35*R37,0)*M35,0)*AC37,"")</f>
        <v/>
      </c>
      <c r="AF37" s="591" t="str">
        <f>IFERROR(ROUNDDOWN(ROUND(L35*(R37-P37),0)*M35,0)*AC37,"")</f>
        <v/>
      </c>
      <c r="AG37" s="592">
        <f t="shared" ref="AG37" si="28">IF(AND(O37="ベア加算なし",Q37="ベア加算"),AE37,0)</f>
        <v>0</v>
      </c>
      <c r="AH37" s="471"/>
      <c r="AI37" s="472"/>
      <c r="AJ37" s="473"/>
      <c r="AK37" s="474"/>
      <c r="AL37" s="475"/>
      <c r="AM37" s="476"/>
      <c r="AN37" s="593" t="str">
        <f t="shared" ref="AN37" si="29">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43"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25"/>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0">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IF(AG40&lt;&gt;"",IF(AH40="○","入力済","未入力"),"")</f>
        <v>未入力</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44"/>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25"/>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1">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50"/>
      <c r="B40" s="1246"/>
      <c r="C40" s="1246"/>
      <c r="D40" s="1246"/>
      <c r="E40" s="1246"/>
      <c r="F40" s="1246"/>
      <c r="G40" s="1247"/>
      <c r="H40" s="1247"/>
      <c r="I40" s="1247"/>
      <c r="J40" s="1247"/>
      <c r="K40" s="1247"/>
      <c r="L40" s="1248"/>
      <c r="M40" s="124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25"/>
        <v>2</v>
      </c>
      <c r="AD40" s="223" t="s">
        <v>38</v>
      </c>
      <c r="AE40" s="608" t="str">
        <f>IFERROR(ROUNDDOWN(ROUND(L38*R40,0)*M38,0)*AC40,"")</f>
        <v/>
      </c>
      <c r="AF40" s="609" t="str">
        <f>IFERROR(ROUNDDOWN(ROUND(L38*(R40-P40),0)*M38,0)*AC40,"")</f>
        <v/>
      </c>
      <c r="AG40" s="592">
        <f t="shared" ref="AG40" si="32">IF(AND(O40="ベア加算なし",Q40="ベア加算"),AE40,0)</f>
        <v>0</v>
      </c>
      <c r="AH40" s="487"/>
      <c r="AI40" s="488"/>
      <c r="AJ40" s="489"/>
      <c r="AK40" s="490"/>
      <c r="AL40" s="491"/>
      <c r="AM40" s="492"/>
      <c r="AN40" s="593" t="str">
        <f t="shared" ref="AN40" si="33">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43"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25"/>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34">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IF(AG43&lt;&gt;"",IF(AH43="○","入力済","未入力"),"")</f>
        <v>未入力</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44"/>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25"/>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35">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45"/>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25"/>
        <v>2</v>
      </c>
      <c r="AD43" s="587" t="s">
        <v>38</v>
      </c>
      <c r="AE43" s="590" t="str">
        <f>IFERROR(ROUNDDOWN(ROUND(L41*R43,0)*M41,0)*AC43,"")</f>
        <v/>
      </c>
      <c r="AF43" s="591" t="str">
        <f>IFERROR(ROUNDDOWN(ROUND(L41*(R43-P43),0)*M41,0)*AC43,"")</f>
        <v/>
      </c>
      <c r="AG43" s="592">
        <f t="shared" ref="AG43" si="36">IF(AND(O43="ベア加算なし",Q43="ベア加算"),AE43,0)</f>
        <v>0</v>
      </c>
      <c r="AH43" s="471"/>
      <c r="AI43" s="472"/>
      <c r="AJ43" s="473"/>
      <c r="AK43" s="474"/>
      <c r="AL43" s="475"/>
      <c r="AM43" s="476"/>
      <c r="AN43" s="593" t="str">
        <f t="shared" ref="AN43" si="37">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51">
        <v>11</v>
      </c>
      <c r="B44" s="1252" t="str">
        <f>IF(基本情報入力シート!C64="","",基本情報入力シート!C64)</f>
        <v/>
      </c>
      <c r="C44" s="1252"/>
      <c r="D44" s="1252"/>
      <c r="E44" s="1252"/>
      <c r="F44" s="1252"/>
      <c r="G44" s="1253" t="str">
        <f>IF(基本情報入力シート!M64="","",基本情報入力シート!M64)</f>
        <v/>
      </c>
      <c r="H44" s="1253" t="str">
        <f>IF(基本情報入力シート!R64="","",基本情報入力シート!R64)</f>
        <v/>
      </c>
      <c r="I44" s="1253" t="str">
        <f>IF(基本情報入力シート!W64="","",基本情報入力シート!W64)</f>
        <v/>
      </c>
      <c r="J44" s="1253" t="str">
        <f>IF(基本情報入力シート!X64="","",基本情報入力シート!X64)</f>
        <v/>
      </c>
      <c r="K44" s="1253" t="str">
        <f>IF(基本情報入力シート!Y64="","",基本情報入力シート!Y64)</f>
        <v/>
      </c>
      <c r="L44" s="1280" t="str">
        <f>IF(基本情報入力シート!AB64="","",基本情報入力シート!AB64)</f>
        <v/>
      </c>
      <c r="M44" s="1281"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25"/>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38">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IF(AG46&lt;&gt;"",IF(AH46="○","入力済","未入力"),"")</f>
        <v>未入力</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44"/>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25"/>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3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45"/>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25"/>
        <v>2</v>
      </c>
      <c r="AD46" s="587" t="s">
        <v>38</v>
      </c>
      <c r="AE46" s="602" t="str">
        <f>IFERROR(ROUNDDOWN(ROUND(L44*R46,0)*M44,0)*AC46,"")</f>
        <v/>
      </c>
      <c r="AF46" s="591" t="str">
        <f>IFERROR(ROUNDDOWN(ROUND(L44*(R46-P46),0)*M44,0)*AC46,"")</f>
        <v/>
      </c>
      <c r="AG46" s="592">
        <f t="shared" ref="AG46" si="40">IF(AND(O46="ベア加算なし",Q46="ベア加算"),AE46,0)</f>
        <v>0</v>
      </c>
      <c r="AH46" s="471"/>
      <c r="AI46" s="472"/>
      <c r="AJ46" s="473"/>
      <c r="AK46" s="474"/>
      <c r="AL46" s="475"/>
      <c r="AM46" s="476"/>
      <c r="AN46" s="593" t="str">
        <f t="shared" ref="AN46" si="4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43"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4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4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IF(AG49&lt;&gt;"",IF(AH49="○","入力済","未入力"),"")</f>
        <v>未入力</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44"/>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4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44">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45"/>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42"/>
        <v>2</v>
      </c>
      <c r="AD49" s="587" t="s">
        <v>38</v>
      </c>
      <c r="AE49" s="602" t="str">
        <f>IFERROR(ROUNDDOWN(ROUND(L47*R49,0)*M47,0)*AC49,"")</f>
        <v/>
      </c>
      <c r="AF49" s="591" t="str">
        <f>IFERROR(ROUNDDOWN(ROUND(L47*(R49-P49),0)*M47,0)*AC49,"")</f>
        <v/>
      </c>
      <c r="AG49" s="592">
        <f t="shared" ref="AG49" si="45">IF(AND(O49="ベア加算なし",Q49="ベア加算"),AE49,0)</f>
        <v>0</v>
      </c>
      <c r="AH49" s="471"/>
      <c r="AI49" s="472"/>
      <c r="AJ49" s="473"/>
      <c r="AK49" s="474"/>
      <c r="AL49" s="475"/>
      <c r="AM49" s="476"/>
      <c r="AN49" s="593" t="str">
        <f t="shared" ref="AN49" si="46">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43"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4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47">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IF(AG52&lt;&gt;"",IF(AH52="○","入力済","未入力"),"")</f>
        <v>未入力</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44"/>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4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48">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45"/>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42"/>
        <v>2</v>
      </c>
      <c r="AD52" s="587" t="s">
        <v>38</v>
      </c>
      <c r="AE52" s="602" t="str">
        <f>IFERROR(ROUNDDOWN(ROUND(L50*R52,0)*M50,0)*AC52,"")</f>
        <v/>
      </c>
      <c r="AF52" s="591" t="str">
        <f>IFERROR(ROUNDDOWN(ROUND(L50*(R52-P52),0)*M50,0)*AC52,"")</f>
        <v/>
      </c>
      <c r="AG52" s="592">
        <f t="shared" ref="AG52" si="49">IF(AND(O52="ベア加算なし",Q52="ベア加算"),AE52,0)</f>
        <v>0</v>
      </c>
      <c r="AH52" s="471"/>
      <c r="AI52" s="472"/>
      <c r="AJ52" s="473"/>
      <c r="AK52" s="474"/>
      <c r="AL52" s="475"/>
      <c r="AM52" s="476"/>
      <c r="AN52" s="593" t="str">
        <f t="shared" ref="AN52" si="5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43"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4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51">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IF(AG55&lt;&gt;"",IF(AH55="○","入力済","未入力"),"")</f>
        <v>未入力</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44"/>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4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52">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45"/>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42"/>
        <v>2</v>
      </c>
      <c r="AD55" s="587" t="s">
        <v>38</v>
      </c>
      <c r="AE55" s="602" t="str">
        <f>IFERROR(ROUNDDOWN(ROUND(L53*R55,0)*M53,0)*AC55,"")</f>
        <v/>
      </c>
      <c r="AF55" s="591" t="str">
        <f>IFERROR(ROUNDDOWN(ROUND(L53*(R55-P55),0)*M53,0)*AC55,"")</f>
        <v/>
      </c>
      <c r="AG55" s="592">
        <f t="shared" ref="AG55:AG118" si="53">IF(AND(O55="ベア加算なし",Q55="ベア加算"),AE55,0)</f>
        <v>0</v>
      </c>
      <c r="AH55" s="471"/>
      <c r="AI55" s="472"/>
      <c r="AJ55" s="473"/>
      <c r="AK55" s="474"/>
      <c r="AL55" s="475"/>
      <c r="AM55" s="476"/>
      <c r="AN55" s="593" t="str">
        <f t="shared" ref="AN55" si="54">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43"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4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55">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IF(AG58&lt;&gt;"",IF(AH58="○","入力済","未入力"),"")</f>
        <v>未入力</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44"/>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4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56">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45"/>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42"/>
        <v>2</v>
      </c>
      <c r="AD58" s="587" t="s">
        <v>38</v>
      </c>
      <c r="AE58" s="602" t="str">
        <f>IFERROR(ROUNDDOWN(ROUND(L56*R58,0)*M56,0)*AC58,"")</f>
        <v/>
      </c>
      <c r="AF58" s="591" t="str">
        <f>IFERROR(ROUNDDOWN(ROUND(L56*(R58-P58),0)*M56,0)*AC58,"")</f>
        <v/>
      </c>
      <c r="AG58" s="592">
        <f t="shared" si="53"/>
        <v>0</v>
      </c>
      <c r="AH58" s="471"/>
      <c r="AI58" s="472"/>
      <c r="AJ58" s="473"/>
      <c r="AK58" s="474"/>
      <c r="AL58" s="475"/>
      <c r="AM58" s="476"/>
      <c r="AN58" s="593" t="str">
        <f t="shared" ref="AN58" si="57">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43"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4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58">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IF(AG61&lt;&gt;"",IF(AH61="○","入力済","未入力"),"")</f>
        <v>未入力</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44"/>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4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59">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45"/>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42"/>
        <v>2</v>
      </c>
      <c r="AD61" s="587" t="s">
        <v>38</v>
      </c>
      <c r="AE61" s="602" t="str">
        <f>IFERROR(ROUNDDOWN(ROUND(L59*R61,0)*M59,0)*AC61,"")</f>
        <v/>
      </c>
      <c r="AF61" s="591" t="str">
        <f>IFERROR(ROUNDDOWN(ROUND(L59*(R61-P61),0)*M59,0)*AC61,"")</f>
        <v/>
      </c>
      <c r="AG61" s="592">
        <f t="shared" si="53"/>
        <v>0</v>
      </c>
      <c r="AH61" s="471"/>
      <c r="AI61" s="472"/>
      <c r="AJ61" s="473"/>
      <c r="AK61" s="474"/>
      <c r="AL61" s="475"/>
      <c r="AM61" s="476"/>
      <c r="AN61" s="593" t="str">
        <f t="shared" ref="AN61" si="60">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43"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4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61">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IF(AG64&lt;&gt;"",IF(AH64="○","入力済","未入力"),"")</f>
        <v>未入力</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44"/>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4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62">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45"/>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42"/>
        <v>2</v>
      </c>
      <c r="AD64" s="587" t="s">
        <v>38</v>
      </c>
      <c r="AE64" s="602" t="str">
        <f>IFERROR(ROUNDDOWN(ROUND(L62*R64,0)*M62,0)*AC64,"")</f>
        <v/>
      </c>
      <c r="AF64" s="591" t="str">
        <f>IFERROR(ROUNDDOWN(ROUND(L62*(R64-P64),0)*M62,0)*AC64,"")</f>
        <v/>
      </c>
      <c r="AG64" s="592">
        <f t="shared" si="53"/>
        <v>0</v>
      </c>
      <c r="AH64" s="471"/>
      <c r="AI64" s="472"/>
      <c r="AJ64" s="473"/>
      <c r="AK64" s="474"/>
      <c r="AL64" s="475"/>
      <c r="AM64" s="476"/>
      <c r="AN64" s="593" t="str">
        <f t="shared" ref="AN64" si="63">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43"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4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64">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IF(AG67&lt;&gt;"",IF(AH67="○","入力済","未入力"),"")</f>
        <v>未入力</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44"/>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4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65">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45"/>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42"/>
        <v>2</v>
      </c>
      <c r="AD67" s="587" t="s">
        <v>38</v>
      </c>
      <c r="AE67" s="602" t="str">
        <f>IFERROR(ROUNDDOWN(ROUND(L65*R67,0)*M65,0)*AC67,"")</f>
        <v/>
      </c>
      <c r="AF67" s="591" t="str">
        <f>IFERROR(ROUNDDOWN(ROUND(L65*(R67-P67),0)*M65,0)*AC67,"")</f>
        <v/>
      </c>
      <c r="AG67" s="592">
        <f t="shared" si="53"/>
        <v>0</v>
      </c>
      <c r="AH67" s="471"/>
      <c r="AI67" s="472"/>
      <c r="AJ67" s="473"/>
      <c r="AK67" s="474"/>
      <c r="AL67" s="475"/>
      <c r="AM67" s="476"/>
      <c r="AN67" s="593" t="str">
        <f t="shared" ref="AN67" si="66">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43"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4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67">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IF(AG70&lt;&gt;"",IF(AH70="○","入力済","未入力"),"")</f>
        <v>未入力</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44"/>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4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68">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45"/>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42"/>
        <v>2</v>
      </c>
      <c r="AD70" s="587" t="s">
        <v>38</v>
      </c>
      <c r="AE70" s="602" t="str">
        <f>IFERROR(ROUNDDOWN(ROUND(L68*R70,0)*M68,0)*AC70,"")</f>
        <v/>
      </c>
      <c r="AF70" s="591" t="str">
        <f>IFERROR(ROUNDDOWN(ROUND(L68*(R70-P70),0)*M68,0)*AC70,"")</f>
        <v/>
      </c>
      <c r="AG70" s="592">
        <f t="shared" si="53"/>
        <v>0</v>
      </c>
      <c r="AH70" s="471"/>
      <c r="AI70" s="472"/>
      <c r="AJ70" s="473"/>
      <c r="AK70" s="474"/>
      <c r="AL70" s="475"/>
      <c r="AM70" s="476"/>
      <c r="AN70" s="593" t="str">
        <f t="shared" ref="AN70" si="69">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43"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4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70">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IF(AG73&lt;&gt;"",IF(AH73="○","入力済","未入力"),"")</f>
        <v>未入力</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44"/>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4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71">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45"/>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42"/>
        <v>2</v>
      </c>
      <c r="AD73" s="587" t="s">
        <v>38</v>
      </c>
      <c r="AE73" s="602" t="str">
        <f>IFERROR(ROUNDDOWN(ROUND(L71*R73,0)*M71,0)*AC73,"")</f>
        <v/>
      </c>
      <c r="AF73" s="591" t="str">
        <f>IFERROR(ROUNDDOWN(ROUND(L71*(R73-P73),0)*M71,0)*AC73,"")</f>
        <v/>
      </c>
      <c r="AG73" s="592">
        <f t="shared" si="53"/>
        <v>0</v>
      </c>
      <c r="AH73" s="471"/>
      <c r="AI73" s="472"/>
      <c r="AJ73" s="473"/>
      <c r="AK73" s="474"/>
      <c r="AL73" s="475"/>
      <c r="AM73" s="476"/>
      <c r="AN73" s="593" t="str">
        <f t="shared" ref="AN73" si="72">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43"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4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73">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IF(AG76&lt;&gt;"",IF(AH76="○","入力済","未入力"),"")</f>
        <v>未入力</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44"/>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4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7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45"/>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42"/>
        <v>2</v>
      </c>
      <c r="AD76" s="587" t="s">
        <v>38</v>
      </c>
      <c r="AE76" s="602" t="str">
        <f>IFERROR(ROUNDDOWN(ROUND(L74*R76,0)*M74,0)*AC76,"")</f>
        <v/>
      </c>
      <c r="AF76" s="591" t="str">
        <f>IFERROR(ROUNDDOWN(ROUND(L74*(R76-P76),0)*M74,0)*AC76,"")</f>
        <v/>
      </c>
      <c r="AG76" s="592">
        <f t="shared" si="53"/>
        <v>0</v>
      </c>
      <c r="AH76" s="471"/>
      <c r="AI76" s="472"/>
      <c r="AJ76" s="473"/>
      <c r="AK76" s="474"/>
      <c r="AL76" s="475"/>
      <c r="AM76" s="476"/>
      <c r="AN76" s="593" t="str">
        <f t="shared" ref="AN76" si="7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43"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4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7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IF(AG79&lt;&gt;"",IF(AH79="○","入力済","未入力"),"")</f>
        <v>未入力</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44"/>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4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77">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45"/>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42"/>
        <v>2</v>
      </c>
      <c r="AD79" s="587" t="s">
        <v>38</v>
      </c>
      <c r="AE79" s="602" t="str">
        <f>IFERROR(ROUNDDOWN(ROUND(L77*R79,0)*M77,0)*AC79,"")</f>
        <v/>
      </c>
      <c r="AF79" s="591" t="str">
        <f>IFERROR(ROUNDDOWN(ROUND(L77*(R79-P79),0)*M77,0)*AC79,"")</f>
        <v/>
      </c>
      <c r="AG79" s="592">
        <f t="shared" si="53"/>
        <v>0</v>
      </c>
      <c r="AH79" s="471"/>
      <c r="AI79" s="472"/>
      <c r="AJ79" s="473"/>
      <c r="AK79" s="474"/>
      <c r="AL79" s="475"/>
      <c r="AM79" s="476"/>
      <c r="AN79" s="593" t="str">
        <f t="shared" ref="AN79" si="78">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43"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4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79">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IF(AG82&lt;&gt;"",IF(AH82="○","入力済","未入力"),"")</f>
        <v>未入力</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44"/>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4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80">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45"/>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42"/>
        <v>2</v>
      </c>
      <c r="AD82" s="587" t="s">
        <v>38</v>
      </c>
      <c r="AE82" s="602" t="str">
        <f>IFERROR(ROUNDDOWN(ROUND(L80*R82,0)*M80,0)*AC82,"")</f>
        <v/>
      </c>
      <c r="AF82" s="591" t="str">
        <f>IFERROR(ROUNDDOWN(ROUND(L80*(R82-P82),0)*M80,0)*AC82,"")</f>
        <v/>
      </c>
      <c r="AG82" s="592">
        <f t="shared" si="53"/>
        <v>0</v>
      </c>
      <c r="AH82" s="471"/>
      <c r="AI82" s="472"/>
      <c r="AJ82" s="473"/>
      <c r="AK82" s="474"/>
      <c r="AL82" s="475"/>
      <c r="AM82" s="476"/>
      <c r="AN82" s="593" t="str">
        <f t="shared" ref="AN82" si="8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43"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4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82">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IF(AG85&lt;&gt;"",IF(AH85="○","入力済","未入力"),"")</f>
        <v>未入力</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44"/>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4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83">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45"/>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42"/>
        <v>2</v>
      </c>
      <c r="AD85" s="587" t="s">
        <v>38</v>
      </c>
      <c r="AE85" s="602" t="str">
        <f>IFERROR(ROUNDDOWN(ROUND(L83*R85,0)*M83,0)*AC85,"")</f>
        <v/>
      </c>
      <c r="AF85" s="591" t="str">
        <f>IFERROR(ROUNDDOWN(ROUND(L83*(R85-P85),0)*M83,0)*AC85,"")</f>
        <v/>
      </c>
      <c r="AG85" s="592">
        <f t="shared" si="53"/>
        <v>0</v>
      </c>
      <c r="AH85" s="471"/>
      <c r="AI85" s="472"/>
      <c r="AJ85" s="473"/>
      <c r="AK85" s="474"/>
      <c r="AL85" s="475"/>
      <c r="AM85" s="476"/>
      <c r="AN85" s="593" t="str">
        <f t="shared" ref="AN85" si="84">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43"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4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85">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IF(AG88&lt;&gt;"",IF(AH88="○","入力済","未入力"),"")</f>
        <v>未入力</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44"/>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4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86">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45"/>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42"/>
        <v>2</v>
      </c>
      <c r="AD88" s="587" t="s">
        <v>38</v>
      </c>
      <c r="AE88" s="602" t="str">
        <f>IFERROR(ROUNDDOWN(ROUND(L86*R88,0)*M86,0)*AC88,"")</f>
        <v/>
      </c>
      <c r="AF88" s="591" t="str">
        <f>IFERROR(ROUNDDOWN(ROUND(L86*(R88-P88),0)*M86,0)*AC88,"")</f>
        <v/>
      </c>
      <c r="AG88" s="592">
        <f t="shared" si="53"/>
        <v>0</v>
      </c>
      <c r="AH88" s="471"/>
      <c r="AI88" s="472"/>
      <c r="AJ88" s="473"/>
      <c r="AK88" s="474"/>
      <c r="AL88" s="475"/>
      <c r="AM88" s="476"/>
      <c r="AN88" s="593" t="str">
        <f t="shared" ref="AN88" si="87">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43"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4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88">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IF(AG91&lt;&gt;"",IF(AH91="○","入力済","未入力"),"")</f>
        <v>未入力</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44"/>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4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89">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45"/>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42"/>
        <v>2</v>
      </c>
      <c r="AD91" s="587" t="s">
        <v>38</v>
      </c>
      <c r="AE91" s="602" t="str">
        <f>IFERROR(ROUNDDOWN(ROUND(L89*R91,0)*M89,0)*AC91,"")</f>
        <v/>
      </c>
      <c r="AF91" s="591" t="str">
        <f>IFERROR(ROUNDDOWN(ROUND(L89*(R91-P91),0)*M89,0)*AC91,"")</f>
        <v/>
      </c>
      <c r="AG91" s="592">
        <f t="shared" si="53"/>
        <v>0</v>
      </c>
      <c r="AH91" s="471"/>
      <c r="AI91" s="472"/>
      <c r="AJ91" s="473"/>
      <c r="AK91" s="474"/>
      <c r="AL91" s="475"/>
      <c r="AM91" s="476"/>
      <c r="AN91" s="593" t="str">
        <f t="shared" ref="AN91" si="90">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43"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4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91">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IF(AG94&lt;&gt;"",IF(AH94="○","入力済","未入力"),"")</f>
        <v>未入力</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44"/>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4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92">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45"/>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42"/>
        <v>2</v>
      </c>
      <c r="AD94" s="587" t="s">
        <v>38</v>
      </c>
      <c r="AE94" s="602" t="str">
        <f>IFERROR(ROUNDDOWN(ROUND(L92*R94,0)*M92,0)*AC94,"")</f>
        <v/>
      </c>
      <c r="AF94" s="591" t="str">
        <f>IFERROR(ROUNDDOWN(ROUND(L92*(R94-P94),0)*M92,0)*AC94,"")</f>
        <v/>
      </c>
      <c r="AG94" s="592">
        <f t="shared" si="53"/>
        <v>0</v>
      </c>
      <c r="AH94" s="471"/>
      <c r="AI94" s="472"/>
      <c r="AJ94" s="473"/>
      <c r="AK94" s="474"/>
      <c r="AL94" s="475"/>
      <c r="AM94" s="476"/>
      <c r="AN94" s="593" t="str">
        <f t="shared" ref="AN94" si="93">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43"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94">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95">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IF(AG97&lt;&gt;"",IF(AH97="○","入力済","未入力"),"")</f>
        <v>未入力</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44"/>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94"/>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96">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45"/>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94"/>
        <v>2</v>
      </c>
      <c r="AD97" s="587" t="s">
        <v>38</v>
      </c>
      <c r="AE97" s="602" t="str">
        <f>IFERROR(ROUNDDOWN(ROUND(L95*R97,0)*M95,0)*AC97,"")</f>
        <v/>
      </c>
      <c r="AF97" s="591" t="str">
        <f>IFERROR(ROUNDDOWN(ROUND(L95*(R97-P97),0)*M95,0)*AC97,"")</f>
        <v/>
      </c>
      <c r="AG97" s="592">
        <f t="shared" si="53"/>
        <v>0</v>
      </c>
      <c r="AH97" s="471"/>
      <c r="AI97" s="472"/>
      <c r="AJ97" s="473"/>
      <c r="AK97" s="474"/>
      <c r="AL97" s="475"/>
      <c r="AM97" s="476"/>
      <c r="AN97" s="593" t="str">
        <f t="shared" ref="AN97" si="97">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43"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94"/>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98">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IF(AG100&lt;&gt;"",IF(AH100="○","入力済","未入力"),"")</f>
        <v>未入力</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44"/>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94"/>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99">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45"/>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94"/>
        <v>2</v>
      </c>
      <c r="AD100" s="587" t="s">
        <v>38</v>
      </c>
      <c r="AE100" s="602" t="str">
        <f>IFERROR(ROUNDDOWN(ROUND(L98*R100,0)*M98,0)*AC100,"")</f>
        <v/>
      </c>
      <c r="AF100" s="591" t="str">
        <f>IFERROR(ROUNDDOWN(ROUND(L98*(R100-P100),0)*M98,0)*AC100,"")</f>
        <v/>
      </c>
      <c r="AG100" s="592">
        <f t="shared" si="53"/>
        <v>0</v>
      </c>
      <c r="AH100" s="471"/>
      <c r="AI100" s="472"/>
      <c r="AJ100" s="473"/>
      <c r="AK100" s="474"/>
      <c r="AL100" s="475"/>
      <c r="AM100" s="476"/>
      <c r="AN100" s="593" t="str">
        <f t="shared" ref="AN100" si="100">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43"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94"/>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01">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IF(AG103&lt;&gt;"",IF(AH103="○","入力済","未入力"),"")</f>
        <v>未入力</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44"/>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94"/>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02">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45"/>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94"/>
        <v>2</v>
      </c>
      <c r="AD103" s="587" t="s">
        <v>38</v>
      </c>
      <c r="AE103" s="602" t="str">
        <f>IFERROR(ROUNDDOWN(ROUND(L101*R103,0)*M101,0)*AC103,"")</f>
        <v/>
      </c>
      <c r="AF103" s="591" t="str">
        <f>IFERROR(ROUNDDOWN(ROUND(L101*(R103-P103),0)*M101,0)*AC103,"")</f>
        <v/>
      </c>
      <c r="AG103" s="592">
        <f t="shared" si="53"/>
        <v>0</v>
      </c>
      <c r="AH103" s="471"/>
      <c r="AI103" s="472"/>
      <c r="AJ103" s="473"/>
      <c r="AK103" s="474"/>
      <c r="AL103" s="475"/>
      <c r="AM103" s="476"/>
      <c r="AN103" s="593" t="str">
        <f t="shared" ref="AN103" si="103">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43"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94"/>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04">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IF(AG106&lt;&gt;"",IF(AH106="○","入力済","未入力"),"")</f>
        <v>未入力</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44"/>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94"/>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0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45"/>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94"/>
        <v>2</v>
      </c>
      <c r="AD106" s="587" t="s">
        <v>38</v>
      </c>
      <c r="AE106" s="602" t="str">
        <f>IFERROR(ROUNDDOWN(ROUND(L104*R106,0)*M104,0)*AC106,"")</f>
        <v/>
      </c>
      <c r="AF106" s="591" t="str">
        <f>IFERROR(ROUNDDOWN(ROUND(L104*(R106-P106),0)*M104,0)*AC106,"")</f>
        <v/>
      </c>
      <c r="AG106" s="592">
        <f t="shared" si="53"/>
        <v>0</v>
      </c>
      <c r="AH106" s="471"/>
      <c r="AI106" s="472"/>
      <c r="AJ106" s="473"/>
      <c r="AK106" s="474"/>
      <c r="AL106" s="475"/>
      <c r="AM106" s="476"/>
      <c r="AN106" s="593" t="str">
        <f t="shared" ref="AN106" si="10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43"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94"/>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0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IF(AG109&lt;&gt;"",IF(AH109="○","入力済","未入力"),"")</f>
        <v>未入力</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44"/>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94"/>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08">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45"/>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94"/>
        <v>2</v>
      </c>
      <c r="AD109" s="587" t="s">
        <v>38</v>
      </c>
      <c r="AE109" s="602" t="str">
        <f>IFERROR(ROUNDDOWN(ROUND(L107*R109,0)*M107,0)*AC109,"")</f>
        <v/>
      </c>
      <c r="AF109" s="591" t="str">
        <f>IFERROR(ROUNDDOWN(ROUND(L107*(R109-P109),0)*M107,0)*AC109,"")</f>
        <v/>
      </c>
      <c r="AG109" s="592">
        <f t="shared" si="53"/>
        <v>0</v>
      </c>
      <c r="AH109" s="471"/>
      <c r="AI109" s="472"/>
      <c r="AJ109" s="473"/>
      <c r="AK109" s="474"/>
      <c r="AL109" s="475"/>
      <c r="AM109" s="476"/>
      <c r="AN109" s="593" t="str">
        <f t="shared" ref="AN109" si="109">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43"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94"/>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10">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IF(AG112&lt;&gt;"",IF(AH112="○","入力済","未入力"),"")</f>
        <v>未入力</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44"/>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94"/>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11">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45"/>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94"/>
        <v>2</v>
      </c>
      <c r="AD112" s="587" t="s">
        <v>38</v>
      </c>
      <c r="AE112" s="602" t="str">
        <f>IFERROR(ROUNDDOWN(ROUND(L110*R112,0)*M110,0)*AC112,"")</f>
        <v/>
      </c>
      <c r="AF112" s="591" t="str">
        <f>IFERROR(ROUNDDOWN(ROUND(L110*(R112-P112),0)*M110,0)*AC112,"")</f>
        <v/>
      </c>
      <c r="AG112" s="592">
        <f t="shared" si="53"/>
        <v>0</v>
      </c>
      <c r="AH112" s="471"/>
      <c r="AI112" s="472"/>
      <c r="AJ112" s="473"/>
      <c r="AK112" s="474"/>
      <c r="AL112" s="475"/>
      <c r="AM112" s="476"/>
      <c r="AN112" s="593" t="str">
        <f t="shared" ref="AN112" si="11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43"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94"/>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13">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IF(AG115&lt;&gt;"",IF(AH115="○","入力済","未入力"),"")</f>
        <v>未入力</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44"/>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94"/>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14">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45"/>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94"/>
        <v>2</v>
      </c>
      <c r="AD115" s="587" t="s">
        <v>38</v>
      </c>
      <c r="AE115" s="602" t="str">
        <f>IFERROR(ROUNDDOWN(ROUND(L113*R115,0)*M113,0)*AC115,"")</f>
        <v/>
      </c>
      <c r="AF115" s="591" t="str">
        <f>IFERROR(ROUNDDOWN(ROUND(L113*(R115-P115),0)*M113,0)*AC115,"")</f>
        <v/>
      </c>
      <c r="AG115" s="592">
        <f t="shared" si="53"/>
        <v>0</v>
      </c>
      <c r="AH115" s="471"/>
      <c r="AI115" s="472"/>
      <c r="AJ115" s="473"/>
      <c r="AK115" s="474"/>
      <c r="AL115" s="475"/>
      <c r="AM115" s="476"/>
      <c r="AN115" s="593" t="str">
        <f t="shared" ref="AN115" si="115">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43"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94"/>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16">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IF(AG118&lt;&gt;"",IF(AH118="○","入力済","未入力"),"")</f>
        <v>未入力</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44"/>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94"/>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17">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45"/>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94"/>
        <v>2</v>
      </c>
      <c r="AD118" s="587" t="s">
        <v>38</v>
      </c>
      <c r="AE118" s="602" t="str">
        <f>IFERROR(ROUNDDOWN(ROUND(L116*R118,0)*M116,0)*AC118,"")</f>
        <v/>
      </c>
      <c r="AF118" s="591" t="str">
        <f>IFERROR(ROUNDDOWN(ROUND(L116*(R118-P118),0)*M116,0)*AC118,"")</f>
        <v/>
      </c>
      <c r="AG118" s="592">
        <f t="shared" si="53"/>
        <v>0</v>
      </c>
      <c r="AH118" s="471"/>
      <c r="AI118" s="472"/>
      <c r="AJ118" s="473"/>
      <c r="AK118" s="474"/>
      <c r="AL118" s="475"/>
      <c r="AM118" s="476"/>
      <c r="AN118" s="593" t="str">
        <f t="shared" ref="AN118" si="118">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43"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94"/>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19">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IF(AG121&lt;&gt;"",IF(AH121="○","入力済","未入力"),"")</f>
        <v>未入力</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44"/>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94"/>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20">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45"/>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94"/>
        <v>2</v>
      </c>
      <c r="AD121" s="587" t="s">
        <v>38</v>
      </c>
      <c r="AE121" s="602" t="str">
        <f>IFERROR(ROUNDDOWN(ROUND(L119*R121,0)*M119,0)*AC121,"")</f>
        <v/>
      </c>
      <c r="AF121" s="591" t="str">
        <f>IFERROR(ROUNDDOWN(ROUND(L119*(R121-P121),0)*M119,0)*AC121,"")</f>
        <v/>
      </c>
      <c r="AG121" s="592">
        <f t="shared" ref="AG121:AG184" si="121">IF(AND(O121="ベア加算なし",Q121="ベア加算"),AE121,0)</f>
        <v>0</v>
      </c>
      <c r="AH121" s="471"/>
      <c r="AI121" s="472"/>
      <c r="AJ121" s="473"/>
      <c r="AK121" s="474"/>
      <c r="AL121" s="475"/>
      <c r="AM121" s="476"/>
      <c r="AN121" s="593" t="str">
        <f t="shared" ref="AN121" si="122">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43"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94"/>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23">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IF(AG124&lt;&gt;"",IF(AH124="○","入力済","未入力"),"")</f>
        <v>未入力</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44"/>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94"/>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24">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45"/>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94"/>
        <v>2</v>
      </c>
      <c r="AD124" s="587" t="s">
        <v>38</v>
      </c>
      <c r="AE124" s="602" t="str">
        <f>IFERROR(ROUNDDOWN(ROUND(L122*R124,0)*M122,0)*AC124,"")</f>
        <v/>
      </c>
      <c r="AF124" s="591" t="str">
        <f>IFERROR(ROUNDDOWN(ROUND(L122*(R124-P124),0)*M122,0)*AC124,"")</f>
        <v/>
      </c>
      <c r="AG124" s="592">
        <f t="shared" si="121"/>
        <v>0</v>
      </c>
      <c r="AH124" s="471"/>
      <c r="AI124" s="472"/>
      <c r="AJ124" s="473"/>
      <c r="AK124" s="474"/>
      <c r="AL124" s="475"/>
      <c r="AM124" s="476"/>
      <c r="AN124" s="593" t="str">
        <f t="shared" ref="AN124" si="125">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43"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94"/>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26">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IF(AG127&lt;&gt;"",IF(AH127="○","入力済","未入力"),"")</f>
        <v>未入力</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44"/>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94"/>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27">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45"/>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94"/>
        <v>2</v>
      </c>
      <c r="AD127" s="587" t="s">
        <v>38</v>
      </c>
      <c r="AE127" s="602" t="str">
        <f>IFERROR(ROUNDDOWN(ROUND(L125*R127,0)*M125,0)*AC127,"")</f>
        <v/>
      </c>
      <c r="AF127" s="591" t="str">
        <f>IFERROR(ROUNDDOWN(ROUND(L125*(R127-P127),0)*M125,0)*AC127,"")</f>
        <v/>
      </c>
      <c r="AG127" s="592">
        <f t="shared" si="121"/>
        <v>0</v>
      </c>
      <c r="AH127" s="471"/>
      <c r="AI127" s="472"/>
      <c r="AJ127" s="473"/>
      <c r="AK127" s="474"/>
      <c r="AL127" s="475"/>
      <c r="AM127" s="476"/>
      <c r="AN127" s="593" t="str">
        <f t="shared" ref="AN127" si="128">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43"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94"/>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29">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IF(AG130&lt;&gt;"",IF(AH130="○","入力済","未入力"),"")</f>
        <v>未入力</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44"/>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94"/>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30">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45"/>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94"/>
        <v>2</v>
      </c>
      <c r="AD130" s="587" t="s">
        <v>38</v>
      </c>
      <c r="AE130" s="602" t="str">
        <f>IFERROR(ROUNDDOWN(ROUND(L128*R130,0)*M128,0)*AC130,"")</f>
        <v/>
      </c>
      <c r="AF130" s="591" t="str">
        <f>IFERROR(ROUNDDOWN(ROUND(L128*(R130-P130),0)*M128,0)*AC130,"")</f>
        <v/>
      </c>
      <c r="AG130" s="592">
        <f t="shared" si="121"/>
        <v>0</v>
      </c>
      <c r="AH130" s="471"/>
      <c r="AI130" s="472"/>
      <c r="AJ130" s="473"/>
      <c r="AK130" s="474"/>
      <c r="AL130" s="475"/>
      <c r="AM130" s="476"/>
      <c r="AN130" s="593" t="str">
        <f t="shared" ref="AN130" si="131">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43"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94"/>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32">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IF(AG133&lt;&gt;"",IF(AH133="○","入力済","未入力"),"")</f>
        <v>未入力</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44"/>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94"/>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33">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45"/>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94"/>
        <v>2</v>
      </c>
      <c r="AD133" s="587" t="s">
        <v>38</v>
      </c>
      <c r="AE133" s="602" t="str">
        <f>IFERROR(ROUNDDOWN(ROUND(L131*R133,0)*M131,0)*AC133,"")</f>
        <v/>
      </c>
      <c r="AF133" s="591" t="str">
        <f>IFERROR(ROUNDDOWN(ROUND(L131*(R133-P133),0)*M131,0)*AC133,"")</f>
        <v/>
      </c>
      <c r="AG133" s="592">
        <f t="shared" si="121"/>
        <v>0</v>
      </c>
      <c r="AH133" s="471"/>
      <c r="AI133" s="472"/>
      <c r="AJ133" s="473"/>
      <c r="AK133" s="474"/>
      <c r="AL133" s="475"/>
      <c r="AM133" s="476"/>
      <c r="AN133" s="593" t="str">
        <f t="shared" ref="AN133" si="134">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43"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94"/>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35">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IF(AG136&lt;&gt;"",IF(AH136="○","入力済","未入力"),"")</f>
        <v>未入力</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44"/>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94"/>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3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45"/>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94"/>
        <v>2</v>
      </c>
      <c r="AD136" s="587" t="s">
        <v>38</v>
      </c>
      <c r="AE136" s="602" t="str">
        <f>IFERROR(ROUNDDOWN(ROUND(L134*R136,0)*M134,0)*AC136,"")</f>
        <v/>
      </c>
      <c r="AF136" s="591" t="str">
        <f>IFERROR(ROUNDDOWN(ROUND(L134*(R136-P136),0)*M134,0)*AC136,"")</f>
        <v/>
      </c>
      <c r="AG136" s="592">
        <f t="shared" si="121"/>
        <v>0</v>
      </c>
      <c r="AH136" s="471"/>
      <c r="AI136" s="472"/>
      <c r="AJ136" s="473"/>
      <c r="AK136" s="474"/>
      <c r="AL136" s="475"/>
      <c r="AM136" s="476"/>
      <c r="AN136" s="593" t="str">
        <f t="shared" ref="AN136" si="13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43"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94"/>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3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IF(AG139&lt;&gt;"",IF(AH139="○","入力済","未入力"),"")</f>
        <v>未入力</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44"/>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94"/>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39">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45"/>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94"/>
        <v>2</v>
      </c>
      <c r="AD139" s="587" t="s">
        <v>38</v>
      </c>
      <c r="AE139" s="602" t="str">
        <f>IFERROR(ROUNDDOWN(ROUND(L137*R139,0)*M137,0)*AC139,"")</f>
        <v/>
      </c>
      <c r="AF139" s="591" t="str">
        <f>IFERROR(ROUNDDOWN(ROUND(L137*(R139-P139),0)*M137,0)*AC139,"")</f>
        <v/>
      </c>
      <c r="AG139" s="592">
        <f t="shared" si="121"/>
        <v>0</v>
      </c>
      <c r="AH139" s="471"/>
      <c r="AI139" s="472"/>
      <c r="AJ139" s="473"/>
      <c r="AK139" s="474"/>
      <c r="AL139" s="475"/>
      <c r="AM139" s="476"/>
      <c r="AN139" s="593" t="str">
        <f t="shared" ref="AN139" si="140">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43"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94"/>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41">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IF(AG142&lt;&gt;"",IF(AH142="○","入力済","未入力"),"")</f>
        <v>未入力</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44"/>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94"/>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42">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45"/>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94"/>
        <v>2</v>
      </c>
      <c r="AD142" s="587" t="s">
        <v>38</v>
      </c>
      <c r="AE142" s="602" t="str">
        <f>IFERROR(ROUNDDOWN(ROUND(L140*R142,0)*M140,0)*AC142,"")</f>
        <v/>
      </c>
      <c r="AF142" s="591" t="str">
        <f>IFERROR(ROUNDDOWN(ROUND(L140*(R142-P142),0)*M140,0)*AC142,"")</f>
        <v/>
      </c>
      <c r="AG142" s="592">
        <f t="shared" si="121"/>
        <v>0</v>
      </c>
      <c r="AH142" s="471"/>
      <c r="AI142" s="472"/>
      <c r="AJ142" s="473"/>
      <c r="AK142" s="474"/>
      <c r="AL142" s="475"/>
      <c r="AM142" s="476"/>
      <c r="AN142" s="593" t="str">
        <f t="shared" ref="AN142" si="14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43"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94"/>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44">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IF(AG145&lt;&gt;"",IF(AH145="○","入力済","未入力"),"")</f>
        <v>未入力</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44"/>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94"/>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45">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45"/>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94"/>
        <v>2</v>
      </c>
      <c r="AD145" s="587" t="s">
        <v>38</v>
      </c>
      <c r="AE145" s="602" t="str">
        <f>IFERROR(ROUNDDOWN(ROUND(L143*R145,0)*M143,0)*AC145,"")</f>
        <v/>
      </c>
      <c r="AF145" s="591" t="str">
        <f>IFERROR(ROUNDDOWN(ROUND(L143*(R145-P145),0)*M143,0)*AC145,"")</f>
        <v/>
      </c>
      <c r="AG145" s="592">
        <f t="shared" si="121"/>
        <v>0</v>
      </c>
      <c r="AH145" s="471"/>
      <c r="AI145" s="472"/>
      <c r="AJ145" s="473"/>
      <c r="AK145" s="474"/>
      <c r="AL145" s="475"/>
      <c r="AM145" s="476"/>
      <c r="AN145" s="593" t="str">
        <f t="shared" ref="AN145" si="146">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43"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94"/>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47">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IF(AG148&lt;&gt;"",IF(AH148="○","入力済","未入力"),"")</f>
        <v>未入力</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44"/>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94"/>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48">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45"/>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94"/>
        <v>2</v>
      </c>
      <c r="AD148" s="587" t="s">
        <v>38</v>
      </c>
      <c r="AE148" s="602" t="str">
        <f>IFERROR(ROUNDDOWN(ROUND(L146*R148,0)*M146,0)*AC148,"")</f>
        <v/>
      </c>
      <c r="AF148" s="591" t="str">
        <f>IFERROR(ROUNDDOWN(ROUND(L146*(R148-P148),0)*M146,0)*AC148,"")</f>
        <v/>
      </c>
      <c r="AG148" s="592">
        <f t="shared" si="121"/>
        <v>0</v>
      </c>
      <c r="AH148" s="471"/>
      <c r="AI148" s="472"/>
      <c r="AJ148" s="473"/>
      <c r="AK148" s="474"/>
      <c r="AL148" s="475"/>
      <c r="AM148" s="476"/>
      <c r="AN148" s="593" t="str">
        <f t="shared" ref="AN148" si="149">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43"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94"/>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50">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IF(AG151&lt;&gt;"",IF(AH151="○","入力済","未入力"),"")</f>
        <v>未入力</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44"/>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94"/>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51">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45"/>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94"/>
        <v>2</v>
      </c>
      <c r="AD151" s="587" t="s">
        <v>38</v>
      </c>
      <c r="AE151" s="602" t="str">
        <f>IFERROR(ROUNDDOWN(ROUND(L149*R151,0)*M149,0)*AC151,"")</f>
        <v/>
      </c>
      <c r="AF151" s="591" t="str">
        <f>IFERROR(ROUNDDOWN(ROUND(L149*(R151-P151),0)*M149,0)*AC151,"")</f>
        <v/>
      </c>
      <c r="AG151" s="592">
        <f t="shared" si="121"/>
        <v>0</v>
      </c>
      <c r="AH151" s="471"/>
      <c r="AI151" s="472"/>
      <c r="AJ151" s="473"/>
      <c r="AK151" s="474"/>
      <c r="AL151" s="475"/>
      <c r="AM151" s="476"/>
      <c r="AN151" s="593" t="str">
        <f t="shared" ref="AN151" si="152">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43"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94"/>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53">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IF(AG154&lt;&gt;"",IF(AH154="○","入力済","未入力"),"")</f>
        <v>未入力</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44"/>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94"/>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154">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45"/>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94"/>
        <v>2</v>
      </c>
      <c r="AD154" s="587" t="s">
        <v>38</v>
      </c>
      <c r="AE154" s="602" t="str">
        <f>IFERROR(ROUNDDOWN(ROUND(L152*R154,0)*M152,0)*AC154,"")</f>
        <v/>
      </c>
      <c r="AF154" s="591" t="str">
        <f>IFERROR(ROUNDDOWN(ROUND(L152*(R154-P154),0)*M152,0)*AC154,"")</f>
        <v/>
      </c>
      <c r="AG154" s="592">
        <f t="shared" si="121"/>
        <v>0</v>
      </c>
      <c r="AH154" s="471"/>
      <c r="AI154" s="472"/>
      <c r="AJ154" s="473"/>
      <c r="AK154" s="474"/>
      <c r="AL154" s="475"/>
      <c r="AM154" s="476"/>
      <c r="AN154" s="593" t="str">
        <f t="shared" ref="AN154" si="155">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43"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94"/>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156">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IF(AG157&lt;&gt;"",IF(AH157="○","入力済","未入力"),"")</f>
        <v>未入力</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44"/>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94"/>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157">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45"/>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94"/>
        <v>2</v>
      </c>
      <c r="AD157" s="587" t="s">
        <v>38</v>
      </c>
      <c r="AE157" s="602" t="str">
        <f>IFERROR(ROUNDDOWN(ROUND(L155*R157,0)*M155,0)*AC157,"")</f>
        <v/>
      </c>
      <c r="AF157" s="591" t="str">
        <f>IFERROR(ROUNDDOWN(ROUND(L155*(R157-P157),0)*M155,0)*AC157,"")</f>
        <v/>
      </c>
      <c r="AG157" s="592">
        <f t="shared" si="121"/>
        <v>0</v>
      </c>
      <c r="AH157" s="471"/>
      <c r="AI157" s="472"/>
      <c r="AJ157" s="473"/>
      <c r="AK157" s="474"/>
      <c r="AL157" s="475"/>
      <c r="AM157" s="476"/>
      <c r="AN157" s="593" t="str">
        <f t="shared" ref="AN157" si="158">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43"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94"/>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159">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IF(AG160&lt;&gt;"",IF(AH160="○","入力済","未入力"),"")</f>
        <v>未入力</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44"/>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160">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161">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45"/>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160"/>
        <v>2</v>
      </c>
      <c r="AD160" s="587" t="s">
        <v>38</v>
      </c>
      <c r="AE160" s="602" t="str">
        <f>IFERROR(ROUNDDOWN(ROUND(L158*R160,0)*M158,0)*AC160,"")</f>
        <v/>
      </c>
      <c r="AF160" s="591" t="str">
        <f>IFERROR(ROUNDDOWN(ROUND(L158*(R160-P160),0)*M158,0)*AC160,"")</f>
        <v/>
      </c>
      <c r="AG160" s="592">
        <f t="shared" si="121"/>
        <v>0</v>
      </c>
      <c r="AH160" s="471"/>
      <c r="AI160" s="472"/>
      <c r="AJ160" s="473"/>
      <c r="AK160" s="474"/>
      <c r="AL160" s="475"/>
      <c r="AM160" s="476"/>
      <c r="AN160" s="593" t="str">
        <f t="shared" ref="AN160" si="162">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43"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160"/>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163">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IF(AG163&lt;&gt;"",IF(AH163="○","入力済","未入力"),"")</f>
        <v>未入力</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44"/>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160"/>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164">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45"/>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160"/>
        <v>2</v>
      </c>
      <c r="AD163" s="587" t="s">
        <v>38</v>
      </c>
      <c r="AE163" s="602" t="str">
        <f>IFERROR(ROUNDDOWN(ROUND(L161*R163,0)*M161,0)*AC163,"")</f>
        <v/>
      </c>
      <c r="AF163" s="591" t="str">
        <f>IFERROR(ROUNDDOWN(ROUND(L161*(R163-P163),0)*M161,0)*AC163,"")</f>
        <v/>
      </c>
      <c r="AG163" s="592">
        <f t="shared" si="121"/>
        <v>0</v>
      </c>
      <c r="AH163" s="471"/>
      <c r="AI163" s="472"/>
      <c r="AJ163" s="473"/>
      <c r="AK163" s="474"/>
      <c r="AL163" s="475"/>
      <c r="AM163" s="476"/>
      <c r="AN163" s="593" t="str">
        <f t="shared" ref="AN163" si="165">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43"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160"/>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166">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IF(AG166&lt;&gt;"",IF(AH166="○","入力済","未入力"),"")</f>
        <v>未入力</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44"/>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160"/>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16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45"/>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160"/>
        <v>2</v>
      </c>
      <c r="AD166" s="587" t="s">
        <v>38</v>
      </c>
      <c r="AE166" s="602" t="str">
        <f>IFERROR(ROUNDDOWN(ROUND(L164*R166,0)*M164,0)*AC166,"")</f>
        <v/>
      </c>
      <c r="AF166" s="591" t="str">
        <f>IFERROR(ROUNDDOWN(ROUND(L164*(R166-P166),0)*M164,0)*AC166,"")</f>
        <v/>
      </c>
      <c r="AG166" s="592">
        <f t="shared" si="121"/>
        <v>0</v>
      </c>
      <c r="AH166" s="471"/>
      <c r="AI166" s="472"/>
      <c r="AJ166" s="473"/>
      <c r="AK166" s="474"/>
      <c r="AL166" s="475"/>
      <c r="AM166" s="476"/>
      <c r="AN166" s="593" t="str">
        <f t="shared" ref="AN166" si="16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43"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160"/>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16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IF(AG169&lt;&gt;"",IF(AH169="○","入力済","未入力"),"")</f>
        <v>未入力</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44"/>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160"/>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170">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45"/>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160"/>
        <v>2</v>
      </c>
      <c r="AD169" s="587" t="s">
        <v>38</v>
      </c>
      <c r="AE169" s="602" t="str">
        <f>IFERROR(ROUNDDOWN(ROUND(L167*R169,0)*M167,0)*AC169,"")</f>
        <v/>
      </c>
      <c r="AF169" s="591" t="str">
        <f>IFERROR(ROUNDDOWN(ROUND(L167*(R169-P169),0)*M167,0)*AC169,"")</f>
        <v/>
      </c>
      <c r="AG169" s="592">
        <f t="shared" si="121"/>
        <v>0</v>
      </c>
      <c r="AH169" s="471"/>
      <c r="AI169" s="472"/>
      <c r="AJ169" s="473"/>
      <c r="AK169" s="474"/>
      <c r="AL169" s="475"/>
      <c r="AM169" s="476"/>
      <c r="AN169" s="593" t="str">
        <f t="shared" ref="AN169" si="171">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43"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160"/>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172">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IF(AG172&lt;&gt;"",IF(AH172="○","入力済","未入力"),"")</f>
        <v>未入力</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44"/>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160"/>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173">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45"/>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160"/>
        <v>2</v>
      </c>
      <c r="AD172" s="587" t="s">
        <v>38</v>
      </c>
      <c r="AE172" s="602" t="str">
        <f>IFERROR(ROUNDDOWN(ROUND(L170*R172,0)*M170,0)*AC172,"")</f>
        <v/>
      </c>
      <c r="AF172" s="591" t="str">
        <f>IFERROR(ROUNDDOWN(ROUND(L170*(R172-P172),0)*M170,0)*AC172,"")</f>
        <v/>
      </c>
      <c r="AG172" s="592">
        <f t="shared" si="121"/>
        <v>0</v>
      </c>
      <c r="AH172" s="471"/>
      <c r="AI172" s="472"/>
      <c r="AJ172" s="473"/>
      <c r="AK172" s="474"/>
      <c r="AL172" s="475"/>
      <c r="AM172" s="476"/>
      <c r="AN172" s="593" t="str">
        <f t="shared" ref="AN172" si="17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43"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160"/>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175">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IF(AG175&lt;&gt;"",IF(AH175="○","入力済","未入力"),"")</f>
        <v>未入力</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44"/>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160"/>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176">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45"/>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160"/>
        <v>2</v>
      </c>
      <c r="AD175" s="587" t="s">
        <v>38</v>
      </c>
      <c r="AE175" s="602" t="str">
        <f>IFERROR(ROUNDDOWN(ROUND(L173*R175,0)*M173,0)*AC175,"")</f>
        <v/>
      </c>
      <c r="AF175" s="591" t="str">
        <f>IFERROR(ROUNDDOWN(ROUND(L173*(R175-P175),0)*M173,0)*AC175,"")</f>
        <v/>
      </c>
      <c r="AG175" s="592">
        <f t="shared" si="121"/>
        <v>0</v>
      </c>
      <c r="AH175" s="471"/>
      <c r="AI175" s="472"/>
      <c r="AJ175" s="473"/>
      <c r="AK175" s="474"/>
      <c r="AL175" s="475"/>
      <c r="AM175" s="476"/>
      <c r="AN175" s="593" t="str">
        <f t="shared" ref="AN175" si="177">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43"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160"/>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178">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IF(AG178&lt;&gt;"",IF(AH178="○","入力済","未入力"),"")</f>
        <v>未入力</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44"/>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160"/>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179">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45"/>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160"/>
        <v>2</v>
      </c>
      <c r="AD178" s="587" t="s">
        <v>38</v>
      </c>
      <c r="AE178" s="602" t="str">
        <f>IFERROR(ROUNDDOWN(ROUND(L176*R178,0)*M176,0)*AC178,"")</f>
        <v/>
      </c>
      <c r="AF178" s="591" t="str">
        <f>IFERROR(ROUNDDOWN(ROUND(L176*(R178-P178),0)*M176,0)*AC178,"")</f>
        <v/>
      </c>
      <c r="AG178" s="592">
        <f t="shared" si="121"/>
        <v>0</v>
      </c>
      <c r="AH178" s="471"/>
      <c r="AI178" s="472"/>
      <c r="AJ178" s="473"/>
      <c r="AK178" s="474"/>
      <c r="AL178" s="475"/>
      <c r="AM178" s="476"/>
      <c r="AN178" s="593" t="str">
        <f t="shared" ref="AN178" si="180">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43"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160"/>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181">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IF(AG181&lt;&gt;"",IF(AH181="○","入力済","未入力"),"")</f>
        <v>未入力</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44"/>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160"/>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182">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45"/>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160"/>
        <v>2</v>
      </c>
      <c r="AD181" s="587" t="s">
        <v>38</v>
      </c>
      <c r="AE181" s="602" t="str">
        <f>IFERROR(ROUNDDOWN(ROUND(L179*R181,0)*M179,0)*AC181,"")</f>
        <v/>
      </c>
      <c r="AF181" s="591" t="str">
        <f>IFERROR(ROUNDDOWN(ROUND(L179*(R181-P181),0)*M179,0)*AC181,"")</f>
        <v/>
      </c>
      <c r="AG181" s="592">
        <f t="shared" si="121"/>
        <v>0</v>
      </c>
      <c r="AH181" s="471"/>
      <c r="AI181" s="472"/>
      <c r="AJ181" s="473"/>
      <c r="AK181" s="474"/>
      <c r="AL181" s="475"/>
      <c r="AM181" s="476"/>
      <c r="AN181" s="593" t="str">
        <f t="shared" ref="AN181" si="183">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43"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160"/>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184">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IF(AG184&lt;&gt;"",IF(AH184="○","入力済","未入力"),"")</f>
        <v>未入力</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44"/>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160"/>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185">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45"/>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160"/>
        <v>2</v>
      </c>
      <c r="AD184" s="587" t="s">
        <v>38</v>
      </c>
      <c r="AE184" s="602" t="str">
        <f>IFERROR(ROUNDDOWN(ROUND(L182*R184,0)*M182,0)*AC184,"")</f>
        <v/>
      </c>
      <c r="AF184" s="591" t="str">
        <f>IFERROR(ROUNDDOWN(ROUND(L182*(R184-P184),0)*M182,0)*AC184,"")</f>
        <v/>
      </c>
      <c r="AG184" s="592">
        <f t="shared" si="121"/>
        <v>0</v>
      </c>
      <c r="AH184" s="471"/>
      <c r="AI184" s="472"/>
      <c r="AJ184" s="473"/>
      <c r="AK184" s="474"/>
      <c r="AL184" s="475"/>
      <c r="AM184" s="476"/>
      <c r="AN184" s="593" t="str">
        <f t="shared" ref="AN184" si="186">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43"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160"/>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187">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IF(AG187&lt;&gt;"",IF(AH187="○","入力済","未入力"),"")</f>
        <v>未入力</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44"/>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160"/>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188">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45"/>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160"/>
        <v>2</v>
      </c>
      <c r="AD187" s="587" t="s">
        <v>38</v>
      </c>
      <c r="AE187" s="602" t="str">
        <f>IFERROR(ROUNDDOWN(ROUND(L185*R187,0)*M185,0)*AC187,"")</f>
        <v/>
      </c>
      <c r="AF187" s="591" t="str">
        <f>IFERROR(ROUNDDOWN(ROUND(L185*(R187-P187),0)*M185,0)*AC187,"")</f>
        <v/>
      </c>
      <c r="AG187" s="592">
        <f t="shared" ref="AG187:AG250" si="189">IF(AND(O187="ベア加算なし",Q187="ベア加算"),AE187,0)</f>
        <v>0</v>
      </c>
      <c r="AH187" s="471"/>
      <c r="AI187" s="472"/>
      <c r="AJ187" s="473"/>
      <c r="AK187" s="474"/>
      <c r="AL187" s="475"/>
      <c r="AM187" s="476"/>
      <c r="AN187" s="593" t="str">
        <f t="shared" ref="AN187" si="190">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43"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160"/>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191">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IF(AG190&lt;&gt;"",IF(AH190="○","入力済","未入力"),"")</f>
        <v>未入力</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44"/>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160"/>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192">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45"/>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160"/>
        <v>2</v>
      </c>
      <c r="AD190" s="587" t="s">
        <v>38</v>
      </c>
      <c r="AE190" s="602" t="str">
        <f>IFERROR(ROUNDDOWN(ROUND(L188*R190,0)*M188,0)*AC190,"")</f>
        <v/>
      </c>
      <c r="AF190" s="591" t="str">
        <f>IFERROR(ROUNDDOWN(ROUND(L188*(R190-P190),0)*M188,0)*AC190,"")</f>
        <v/>
      </c>
      <c r="AG190" s="592">
        <f t="shared" si="189"/>
        <v>0</v>
      </c>
      <c r="AH190" s="471"/>
      <c r="AI190" s="472"/>
      <c r="AJ190" s="473"/>
      <c r="AK190" s="474"/>
      <c r="AL190" s="475"/>
      <c r="AM190" s="476"/>
      <c r="AN190" s="593" t="str">
        <f t="shared" ref="AN190" si="193">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43"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160"/>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194">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IF(AG193&lt;&gt;"",IF(AH193="○","入力済","未入力"),"")</f>
        <v>未入力</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44"/>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160"/>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195">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45"/>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160"/>
        <v>2</v>
      </c>
      <c r="AD193" s="587" t="s">
        <v>38</v>
      </c>
      <c r="AE193" s="602" t="str">
        <f>IFERROR(ROUNDDOWN(ROUND(L191*R193,0)*M191,0)*AC193,"")</f>
        <v/>
      </c>
      <c r="AF193" s="591" t="str">
        <f>IFERROR(ROUNDDOWN(ROUND(L191*(R193-P193),0)*M191,0)*AC193,"")</f>
        <v/>
      </c>
      <c r="AG193" s="592">
        <f t="shared" si="189"/>
        <v>0</v>
      </c>
      <c r="AH193" s="471"/>
      <c r="AI193" s="472"/>
      <c r="AJ193" s="473"/>
      <c r="AK193" s="474"/>
      <c r="AL193" s="475"/>
      <c r="AM193" s="476"/>
      <c r="AN193" s="593" t="str">
        <f t="shared" ref="AN193" si="196">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43"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160"/>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197">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IF(AG196&lt;&gt;"",IF(AH196="○","入力済","未入力"),"")</f>
        <v>未入力</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44"/>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160"/>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19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45"/>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160"/>
        <v>2</v>
      </c>
      <c r="AD196" s="587" t="s">
        <v>38</v>
      </c>
      <c r="AE196" s="602" t="str">
        <f>IFERROR(ROUNDDOWN(ROUND(L194*R196,0)*M194,0)*AC196,"")</f>
        <v/>
      </c>
      <c r="AF196" s="591" t="str">
        <f>IFERROR(ROUNDDOWN(ROUND(L194*(R196-P196),0)*M194,0)*AC196,"")</f>
        <v/>
      </c>
      <c r="AG196" s="592">
        <f t="shared" si="189"/>
        <v>0</v>
      </c>
      <c r="AH196" s="471"/>
      <c r="AI196" s="472"/>
      <c r="AJ196" s="473"/>
      <c r="AK196" s="474"/>
      <c r="AL196" s="475"/>
      <c r="AM196" s="476"/>
      <c r="AN196" s="593" t="str">
        <f t="shared" ref="AN196" si="19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43"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160"/>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0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IF(AG199&lt;&gt;"",IF(AH199="○","入力済","未入力"),"")</f>
        <v>未入力</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44"/>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160"/>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01">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45"/>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160"/>
        <v>2</v>
      </c>
      <c r="AD199" s="587" t="s">
        <v>38</v>
      </c>
      <c r="AE199" s="602" t="str">
        <f>IFERROR(ROUNDDOWN(ROUND(L197*R199,0)*M197,0)*AC199,"")</f>
        <v/>
      </c>
      <c r="AF199" s="591" t="str">
        <f>IFERROR(ROUNDDOWN(ROUND(L197*(R199-P199),0)*M197,0)*AC199,"")</f>
        <v/>
      </c>
      <c r="AG199" s="592">
        <f t="shared" si="189"/>
        <v>0</v>
      </c>
      <c r="AH199" s="471"/>
      <c r="AI199" s="472"/>
      <c r="AJ199" s="473"/>
      <c r="AK199" s="474"/>
      <c r="AL199" s="475"/>
      <c r="AM199" s="476"/>
      <c r="AN199" s="593" t="str">
        <f t="shared" ref="AN199" si="202">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43"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160"/>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03">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IF(AG202&lt;&gt;"",IF(AH202="○","入力済","未入力"),"")</f>
        <v>未入力</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44"/>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160"/>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04">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45"/>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160"/>
        <v>2</v>
      </c>
      <c r="AD202" s="587" t="s">
        <v>38</v>
      </c>
      <c r="AE202" s="602" t="str">
        <f>IFERROR(ROUNDDOWN(ROUND(L200*R202,0)*M200,0)*AC202,"")</f>
        <v/>
      </c>
      <c r="AF202" s="591" t="str">
        <f>IFERROR(ROUNDDOWN(ROUND(L200*(R202-P202),0)*M200,0)*AC202,"")</f>
        <v/>
      </c>
      <c r="AG202" s="592">
        <f t="shared" si="189"/>
        <v>0</v>
      </c>
      <c r="AH202" s="471"/>
      <c r="AI202" s="472"/>
      <c r="AJ202" s="473"/>
      <c r="AK202" s="474"/>
      <c r="AL202" s="475"/>
      <c r="AM202" s="476"/>
      <c r="AN202" s="593" t="str">
        <f t="shared" ref="AN202" si="20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43"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160"/>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06">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IF(AG205&lt;&gt;"",IF(AH205="○","入力済","未入力"),"")</f>
        <v>未入力</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44"/>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160"/>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07">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45"/>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160"/>
        <v>2</v>
      </c>
      <c r="AD205" s="587" t="s">
        <v>38</v>
      </c>
      <c r="AE205" s="602" t="str">
        <f>IFERROR(ROUNDDOWN(ROUND(L203*R205,0)*M203,0)*AC205,"")</f>
        <v/>
      </c>
      <c r="AF205" s="591" t="str">
        <f>IFERROR(ROUNDDOWN(ROUND(L203*(R205-P205),0)*M203,0)*AC205,"")</f>
        <v/>
      </c>
      <c r="AG205" s="592">
        <f t="shared" si="189"/>
        <v>0</v>
      </c>
      <c r="AH205" s="471"/>
      <c r="AI205" s="472"/>
      <c r="AJ205" s="473"/>
      <c r="AK205" s="474"/>
      <c r="AL205" s="475"/>
      <c r="AM205" s="476"/>
      <c r="AN205" s="593" t="str">
        <f t="shared" ref="AN205" si="208">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43"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160"/>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09">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IF(AG208&lt;&gt;"",IF(AH208="○","入力済","未入力"),"")</f>
        <v>未入力</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44"/>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160"/>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10">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45"/>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160"/>
        <v>2</v>
      </c>
      <c r="AD208" s="587" t="s">
        <v>38</v>
      </c>
      <c r="AE208" s="602" t="str">
        <f>IFERROR(ROUNDDOWN(ROUND(L206*R208,0)*M206,0)*AC208,"")</f>
        <v/>
      </c>
      <c r="AF208" s="591" t="str">
        <f>IFERROR(ROUNDDOWN(ROUND(L206*(R208-P208),0)*M206,0)*AC208,"")</f>
        <v/>
      </c>
      <c r="AG208" s="592">
        <f t="shared" si="189"/>
        <v>0</v>
      </c>
      <c r="AH208" s="471"/>
      <c r="AI208" s="472"/>
      <c r="AJ208" s="473"/>
      <c r="AK208" s="474"/>
      <c r="AL208" s="475"/>
      <c r="AM208" s="476"/>
      <c r="AN208" s="593" t="str">
        <f t="shared" ref="AN208" si="211">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43"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160"/>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12">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IF(AG211&lt;&gt;"",IF(AH211="○","入力済","未入力"),"")</f>
        <v>未入力</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44"/>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160"/>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13">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45"/>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160"/>
        <v>2</v>
      </c>
      <c r="AD211" s="587" t="s">
        <v>38</v>
      </c>
      <c r="AE211" s="602" t="str">
        <f>IFERROR(ROUNDDOWN(ROUND(L209*R211,0)*M209,0)*AC211,"")</f>
        <v/>
      </c>
      <c r="AF211" s="591" t="str">
        <f>IFERROR(ROUNDDOWN(ROUND(L209*(R211-P211),0)*M209,0)*AC211,"")</f>
        <v/>
      </c>
      <c r="AG211" s="592">
        <f t="shared" si="189"/>
        <v>0</v>
      </c>
      <c r="AH211" s="471"/>
      <c r="AI211" s="472"/>
      <c r="AJ211" s="473"/>
      <c r="AK211" s="474"/>
      <c r="AL211" s="475"/>
      <c r="AM211" s="476"/>
      <c r="AN211" s="593" t="str">
        <f t="shared" ref="AN211" si="214">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43"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160"/>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15">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IF(AG214&lt;&gt;"",IF(AH214="○","入力済","未入力"),"")</f>
        <v>未入力</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44"/>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160"/>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16">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45"/>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160"/>
        <v>2</v>
      </c>
      <c r="AD214" s="587" t="s">
        <v>38</v>
      </c>
      <c r="AE214" s="602" t="str">
        <f>IFERROR(ROUNDDOWN(ROUND(L212*R214,0)*M212,0)*AC214,"")</f>
        <v/>
      </c>
      <c r="AF214" s="591" t="str">
        <f>IFERROR(ROUNDDOWN(ROUND(L212*(R214-P214),0)*M212,0)*AC214,"")</f>
        <v/>
      </c>
      <c r="AG214" s="592">
        <f t="shared" si="189"/>
        <v>0</v>
      </c>
      <c r="AH214" s="471"/>
      <c r="AI214" s="472"/>
      <c r="AJ214" s="473"/>
      <c r="AK214" s="474"/>
      <c r="AL214" s="475"/>
      <c r="AM214" s="476"/>
      <c r="AN214" s="593" t="str">
        <f t="shared" ref="AN214" si="217">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43"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160"/>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18">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IF(AG217&lt;&gt;"",IF(AH217="○","入力済","未入力"),"")</f>
        <v>未入力</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44"/>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160"/>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19">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45"/>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160"/>
        <v>2</v>
      </c>
      <c r="AD217" s="587" t="s">
        <v>38</v>
      </c>
      <c r="AE217" s="602" t="str">
        <f>IFERROR(ROUNDDOWN(ROUND(L215*R217,0)*M215,0)*AC217,"")</f>
        <v/>
      </c>
      <c r="AF217" s="591" t="str">
        <f>IFERROR(ROUNDDOWN(ROUND(L215*(R217-P217),0)*M215,0)*AC217,"")</f>
        <v/>
      </c>
      <c r="AG217" s="592">
        <f t="shared" si="189"/>
        <v>0</v>
      </c>
      <c r="AH217" s="471"/>
      <c r="AI217" s="472"/>
      <c r="AJ217" s="473"/>
      <c r="AK217" s="474"/>
      <c r="AL217" s="475"/>
      <c r="AM217" s="476"/>
      <c r="AN217" s="593" t="str">
        <f t="shared" ref="AN217" si="220">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43"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160"/>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21">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IF(AG220&lt;&gt;"",IF(AH220="○","入力済","未入力"),"")</f>
        <v>未入力</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44"/>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160"/>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22">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45"/>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160"/>
        <v>2</v>
      </c>
      <c r="AD220" s="587" t="s">
        <v>38</v>
      </c>
      <c r="AE220" s="602" t="str">
        <f>IFERROR(ROUNDDOWN(ROUND(L218*R220,0)*M218,0)*AC220,"")</f>
        <v/>
      </c>
      <c r="AF220" s="591" t="str">
        <f>IFERROR(ROUNDDOWN(ROUND(L218*(R220-P220),0)*M218,0)*AC220,"")</f>
        <v/>
      </c>
      <c r="AG220" s="592">
        <f t="shared" si="189"/>
        <v>0</v>
      </c>
      <c r="AH220" s="471"/>
      <c r="AI220" s="472"/>
      <c r="AJ220" s="473"/>
      <c r="AK220" s="474"/>
      <c r="AL220" s="475"/>
      <c r="AM220" s="476"/>
      <c r="AN220" s="593" t="str">
        <f t="shared" ref="AN220" si="223">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43"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160"/>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24">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IF(AG223&lt;&gt;"",IF(AH223="○","入力済","未入力"),"")</f>
        <v>未入力</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44"/>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160"/>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25">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45"/>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26">IF(V223&gt;=1,(X223*12+Z223)-(T223*12+V223)+1,"")</f>
        <v>2</v>
      </c>
      <c r="AD223" s="587" t="s">
        <v>38</v>
      </c>
      <c r="AE223" s="602" t="str">
        <f>IFERROR(ROUNDDOWN(ROUND(L221*R223,0)*M221,0)*AC223,"")</f>
        <v/>
      </c>
      <c r="AF223" s="591" t="str">
        <f>IFERROR(ROUNDDOWN(ROUND(L221*(R223-P223),0)*M221,0)*AC223,"")</f>
        <v/>
      </c>
      <c r="AG223" s="592">
        <f t="shared" si="189"/>
        <v>0</v>
      </c>
      <c r="AH223" s="471"/>
      <c r="AI223" s="472"/>
      <c r="AJ223" s="473"/>
      <c r="AK223" s="474"/>
      <c r="AL223" s="475"/>
      <c r="AM223" s="476"/>
      <c r="AN223" s="593" t="str">
        <f t="shared" ref="AN223" si="227">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43"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26"/>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28">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IF(AG226&lt;&gt;"",IF(AH226="○","入力済","未入力"),"")</f>
        <v>未入力</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44"/>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26"/>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2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45"/>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26"/>
        <v>2</v>
      </c>
      <c r="AD226" s="587" t="s">
        <v>38</v>
      </c>
      <c r="AE226" s="602" t="str">
        <f>IFERROR(ROUNDDOWN(ROUND(L224*R226,0)*M224,0)*AC226,"")</f>
        <v/>
      </c>
      <c r="AF226" s="591" t="str">
        <f>IFERROR(ROUNDDOWN(ROUND(L224*(R226-P226),0)*M224,0)*AC226,"")</f>
        <v/>
      </c>
      <c r="AG226" s="592">
        <f t="shared" si="189"/>
        <v>0</v>
      </c>
      <c r="AH226" s="471"/>
      <c r="AI226" s="472"/>
      <c r="AJ226" s="473"/>
      <c r="AK226" s="474"/>
      <c r="AL226" s="475"/>
      <c r="AM226" s="476"/>
      <c r="AN226" s="593" t="str">
        <f t="shared" ref="AN226" si="23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43"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26"/>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23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IF(AG229&lt;&gt;"",IF(AH229="○","入力済","未入力"),"")</f>
        <v>未入力</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44"/>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26"/>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232">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45"/>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26"/>
        <v>2</v>
      </c>
      <c r="AD229" s="587" t="s">
        <v>38</v>
      </c>
      <c r="AE229" s="602" t="str">
        <f>IFERROR(ROUNDDOWN(ROUND(L227*R229,0)*M227,0)*AC229,"")</f>
        <v/>
      </c>
      <c r="AF229" s="591" t="str">
        <f>IFERROR(ROUNDDOWN(ROUND(L227*(R229-P229),0)*M227,0)*AC229,"")</f>
        <v/>
      </c>
      <c r="AG229" s="592">
        <f t="shared" si="189"/>
        <v>0</v>
      </c>
      <c r="AH229" s="471"/>
      <c r="AI229" s="472"/>
      <c r="AJ229" s="473"/>
      <c r="AK229" s="474"/>
      <c r="AL229" s="475"/>
      <c r="AM229" s="476"/>
      <c r="AN229" s="593" t="str">
        <f t="shared" ref="AN229" si="233">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43"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26"/>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234">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IF(AG232&lt;&gt;"",IF(AH232="○","入力済","未入力"),"")</f>
        <v>未入力</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44"/>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26"/>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235">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45"/>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26"/>
        <v>2</v>
      </c>
      <c r="AD232" s="587" t="s">
        <v>38</v>
      </c>
      <c r="AE232" s="602" t="str">
        <f>IFERROR(ROUNDDOWN(ROUND(L230*R232,0)*M230,0)*AC232,"")</f>
        <v/>
      </c>
      <c r="AF232" s="591" t="str">
        <f>IFERROR(ROUNDDOWN(ROUND(L230*(R232-P232),0)*M230,0)*AC232,"")</f>
        <v/>
      </c>
      <c r="AG232" s="592">
        <f t="shared" si="189"/>
        <v>0</v>
      </c>
      <c r="AH232" s="471"/>
      <c r="AI232" s="472"/>
      <c r="AJ232" s="473"/>
      <c r="AK232" s="474"/>
      <c r="AL232" s="475"/>
      <c r="AM232" s="476"/>
      <c r="AN232" s="593" t="str">
        <f t="shared" ref="AN232" si="23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43"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26"/>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237">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IF(AG235&lt;&gt;"",IF(AH235="○","入力済","未入力"),"")</f>
        <v>未入力</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44"/>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26"/>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238">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45"/>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26"/>
        <v>2</v>
      </c>
      <c r="AD235" s="587" t="s">
        <v>38</v>
      </c>
      <c r="AE235" s="602" t="str">
        <f>IFERROR(ROUNDDOWN(ROUND(L233*R235,0)*M233,0)*AC235,"")</f>
        <v/>
      </c>
      <c r="AF235" s="591" t="str">
        <f>IFERROR(ROUNDDOWN(ROUND(L233*(R235-P235),0)*M233,0)*AC235,"")</f>
        <v/>
      </c>
      <c r="AG235" s="592">
        <f t="shared" si="189"/>
        <v>0</v>
      </c>
      <c r="AH235" s="471"/>
      <c r="AI235" s="472"/>
      <c r="AJ235" s="473"/>
      <c r="AK235" s="474"/>
      <c r="AL235" s="475"/>
      <c r="AM235" s="476"/>
      <c r="AN235" s="593" t="str">
        <f t="shared" ref="AN235" si="239">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43"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26"/>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240">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IF(AG238&lt;&gt;"",IF(AH238="○","入力済","未入力"),"")</f>
        <v>未入力</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44"/>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26"/>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241">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45"/>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26"/>
        <v>2</v>
      </c>
      <c r="AD238" s="587" t="s">
        <v>38</v>
      </c>
      <c r="AE238" s="602" t="str">
        <f>IFERROR(ROUNDDOWN(ROUND(L236*R238,0)*M236,0)*AC238,"")</f>
        <v/>
      </c>
      <c r="AF238" s="591" t="str">
        <f>IFERROR(ROUNDDOWN(ROUND(L236*(R238-P238),0)*M236,0)*AC238,"")</f>
        <v/>
      </c>
      <c r="AG238" s="592">
        <f t="shared" si="189"/>
        <v>0</v>
      </c>
      <c r="AH238" s="471"/>
      <c r="AI238" s="472"/>
      <c r="AJ238" s="473"/>
      <c r="AK238" s="474"/>
      <c r="AL238" s="475"/>
      <c r="AM238" s="476"/>
      <c r="AN238" s="593" t="str">
        <f t="shared" ref="AN238" si="242">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43"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26"/>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243">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IF(AG241&lt;&gt;"",IF(AH241="○","入力済","未入力"),"")</f>
        <v>未入力</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44"/>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26"/>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244">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45"/>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26"/>
        <v>2</v>
      </c>
      <c r="AD241" s="587" t="s">
        <v>38</v>
      </c>
      <c r="AE241" s="602" t="str">
        <f>IFERROR(ROUNDDOWN(ROUND(L239*R241,0)*M239,0)*AC241,"")</f>
        <v/>
      </c>
      <c r="AF241" s="591" t="str">
        <f>IFERROR(ROUNDDOWN(ROUND(L239*(R241-P241),0)*M239,0)*AC241,"")</f>
        <v/>
      </c>
      <c r="AG241" s="592">
        <f t="shared" si="189"/>
        <v>0</v>
      </c>
      <c r="AH241" s="471"/>
      <c r="AI241" s="472"/>
      <c r="AJ241" s="473"/>
      <c r="AK241" s="474"/>
      <c r="AL241" s="475"/>
      <c r="AM241" s="476"/>
      <c r="AN241" s="593" t="str">
        <f t="shared" ref="AN241" si="245">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43"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26"/>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246">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IF(AG244&lt;&gt;"",IF(AH244="○","入力済","未入力"),"")</f>
        <v>未入力</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44"/>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26"/>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247">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45"/>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26"/>
        <v>2</v>
      </c>
      <c r="AD244" s="587" t="s">
        <v>38</v>
      </c>
      <c r="AE244" s="602" t="str">
        <f>IFERROR(ROUNDDOWN(ROUND(L242*R244,0)*M242,0)*AC244,"")</f>
        <v/>
      </c>
      <c r="AF244" s="591" t="str">
        <f>IFERROR(ROUNDDOWN(ROUND(L242*(R244-P244),0)*M242,0)*AC244,"")</f>
        <v/>
      </c>
      <c r="AG244" s="592">
        <f t="shared" si="189"/>
        <v>0</v>
      </c>
      <c r="AH244" s="471"/>
      <c r="AI244" s="472"/>
      <c r="AJ244" s="473"/>
      <c r="AK244" s="474"/>
      <c r="AL244" s="475"/>
      <c r="AM244" s="476"/>
      <c r="AN244" s="593" t="str">
        <f t="shared" ref="AN244" si="248">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43"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26"/>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249">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IF(AG247&lt;&gt;"",IF(AH247="○","入力済","未入力"),"")</f>
        <v>未入力</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44"/>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26"/>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250">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45"/>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26"/>
        <v>2</v>
      </c>
      <c r="AD247" s="587" t="s">
        <v>38</v>
      </c>
      <c r="AE247" s="602" t="str">
        <f>IFERROR(ROUNDDOWN(ROUND(L245*R247,0)*M245,0)*AC247,"")</f>
        <v/>
      </c>
      <c r="AF247" s="591" t="str">
        <f>IFERROR(ROUNDDOWN(ROUND(L245*(R247-P247),0)*M245,0)*AC247,"")</f>
        <v/>
      </c>
      <c r="AG247" s="592">
        <f t="shared" si="189"/>
        <v>0</v>
      </c>
      <c r="AH247" s="471"/>
      <c r="AI247" s="472"/>
      <c r="AJ247" s="473"/>
      <c r="AK247" s="474"/>
      <c r="AL247" s="475"/>
      <c r="AM247" s="476"/>
      <c r="AN247" s="593" t="str">
        <f t="shared" ref="AN247" si="251">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43"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26"/>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252">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IF(AG250&lt;&gt;"",IF(AH250="○","入力済","未入力"),"")</f>
        <v>未入力</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44"/>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26"/>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253">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45"/>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26"/>
        <v>2</v>
      </c>
      <c r="AD250" s="587" t="s">
        <v>38</v>
      </c>
      <c r="AE250" s="602" t="str">
        <f>IFERROR(ROUNDDOWN(ROUND(L248*R250,0)*M248,0)*AC250,"")</f>
        <v/>
      </c>
      <c r="AF250" s="591" t="str">
        <f>IFERROR(ROUNDDOWN(ROUND(L248*(R250-P250),0)*M248,0)*AC250,"")</f>
        <v/>
      </c>
      <c r="AG250" s="592">
        <f t="shared" si="189"/>
        <v>0</v>
      </c>
      <c r="AH250" s="471"/>
      <c r="AI250" s="472"/>
      <c r="AJ250" s="473"/>
      <c r="AK250" s="474"/>
      <c r="AL250" s="475"/>
      <c r="AM250" s="476"/>
      <c r="AN250" s="593" t="str">
        <f t="shared" ref="AN250" si="254">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43"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26"/>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255">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IF(AG253&lt;&gt;"",IF(AH253="○","入力済","未入力"),"")</f>
        <v>未入力</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44"/>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26"/>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256">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45"/>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26"/>
        <v>2</v>
      </c>
      <c r="AD253" s="587" t="s">
        <v>38</v>
      </c>
      <c r="AE253" s="602" t="str">
        <f>IFERROR(ROUNDDOWN(ROUND(L251*R253,0)*M251,0)*AC253,"")</f>
        <v/>
      </c>
      <c r="AF253" s="591" t="str">
        <f>IFERROR(ROUNDDOWN(ROUND(L251*(R253-P253),0)*M251,0)*AC253,"")</f>
        <v/>
      </c>
      <c r="AG253" s="592">
        <f t="shared" ref="AG253:AG313" si="257">IF(AND(O253="ベア加算なし",Q253="ベア加算"),AE253,0)</f>
        <v>0</v>
      </c>
      <c r="AH253" s="471"/>
      <c r="AI253" s="472"/>
      <c r="AJ253" s="473"/>
      <c r="AK253" s="474"/>
      <c r="AL253" s="475"/>
      <c r="AM253" s="476"/>
      <c r="AN253" s="593" t="str">
        <f t="shared" ref="AN253" si="258">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43"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26"/>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259">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IF(AG256&lt;&gt;"",IF(AH256="○","入力済","未入力"),"")</f>
        <v>未入力</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44"/>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26"/>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26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45"/>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26"/>
        <v>2</v>
      </c>
      <c r="AD256" s="587" t="s">
        <v>38</v>
      </c>
      <c r="AE256" s="602" t="str">
        <f>IFERROR(ROUNDDOWN(ROUND(L254*R256,0)*M254,0)*AC256,"")</f>
        <v/>
      </c>
      <c r="AF256" s="591" t="str">
        <f>IFERROR(ROUNDDOWN(ROUND(L254*(R256-P256),0)*M254,0)*AC256,"")</f>
        <v/>
      </c>
      <c r="AG256" s="592">
        <f t="shared" si="257"/>
        <v>0</v>
      </c>
      <c r="AH256" s="471"/>
      <c r="AI256" s="472"/>
      <c r="AJ256" s="473"/>
      <c r="AK256" s="474"/>
      <c r="AL256" s="475"/>
      <c r="AM256" s="476"/>
      <c r="AN256" s="593" t="str">
        <f t="shared" ref="AN256" si="26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43"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26"/>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26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IF(AG259&lt;&gt;"",IF(AH259="○","入力済","未入力"),"")</f>
        <v>未入力</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44"/>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26"/>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263">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45"/>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26"/>
        <v>2</v>
      </c>
      <c r="AD259" s="587" t="s">
        <v>38</v>
      </c>
      <c r="AE259" s="602" t="str">
        <f>IFERROR(ROUNDDOWN(ROUND(L257*R259,0)*M257,0)*AC259,"")</f>
        <v/>
      </c>
      <c r="AF259" s="591" t="str">
        <f>IFERROR(ROUNDDOWN(ROUND(L257*(R259-P259),0)*M257,0)*AC259,"")</f>
        <v/>
      </c>
      <c r="AG259" s="592">
        <f t="shared" si="257"/>
        <v>0</v>
      </c>
      <c r="AH259" s="471"/>
      <c r="AI259" s="472"/>
      <c r="AJ259" s="473"/>
      <c r="AK259" s="474"/>
      <c r="AL259" s="475"/>
      <c r="AM259" s="476"/>
      <c r="AN259" s="593" t="str">
        <f t="shared" ref="AN259" si="264">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43"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26"/>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265">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IF(AG262&lt;&gt;"",IF(AH262="○","入力済","未入力"),"")</f>
        <v>未入力</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44"/>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26"/>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266">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45"/>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26"/>
        <v>2</v>
      </c>
      <c r="AD262" s="587" t="s">
        <v>38</v>
      </c>
      <c r="AE262" s="602" t="str">
        <f>IFERROR(ROUNDDOWN(ROUND(L260*R262,0)*M260,0)*AC262,"")</f>
        <v/>
      </c>
      <c r="AF262" s="591" t="str">
        <f>IFERROR(ROUNDDOWN(ROUND(L260*(R262-P262),0)*M260,0)*AC262,"")</f>
        <v/>
      </c>
      <c r="AG262" s="592">
        <f t="shared" si="257"/>
        <v>0</v>
      </c>
      <c r="AH262" s="471"/>
      <c r="AI262" s="472"/>
      <c r="AJ262" s="473"/>
      <c r="AK262" s="474"/>
      <c r="AL262" s="475"/>
      <c r="AM262" s="476"/>
      <c r="AN262" s="593" t="str">
        <f t="shared" ref="AN262" si="26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43"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26"/>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268">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IF(AG265&lt;&gt;"",IF(AH265="○","入力済","未入力"),"")</f>
        <v>未入力</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44"/>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26"/>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269">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45"/>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26"/>
        <v>2</v>
      </c>
      <c r="AD265" s="587" t="s">
        <v>38</v>
      </c>
      <c r="AE265" s="602" t="str">
        <f>IFERROR(ROUNDDOWN(ROUND(L263*R265,0)*M263,0)*AC265,"")</f>
        <v/>
      </c>
      <c r="AF265" s="591" t="str">
        <f>IFERROR(ROUNDDOWN(ROUND(L263*(R265-P265),0)*M263,0)*AC265,"")</f>
        <v/>
      </c>
      <c r="AG265" s="592">
        <f t="shared" si="257"/>
        <v>0</v>
      </c>
      <c r="AH265" s="471"/>
      <c r="AI265" s="472"/>
      <c r="AJ265" s="473"/>
      <c r="AK265" s="474"/>
      <c r="AL265" s="475"/>
      <c r="AM265" s="476"/>
      <c r="AN265" s="593" t="str">
        <f t="shared" ref="AN265" si="270">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43"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26"/>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271">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IF(AG268&lt;&gt;"",IF(AH268="○","入力済","未入力"),"")</f>
        <v>未入力</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44"/>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26"/>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272">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45"/>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26"/>
        <v>2</v>
      </c>
      <c r="AD268" s="587" t="s">
        <v>38</v>
      </c>
      <c r="AE268" s="602" t="str">
        <f>IFERROR(ROUNDDOWN(ROUND(L266*R268,0)*M266,0)*AC268,"")</f>
        <v/>
      </c>
      <c r="AF268" s="591" t="str">
        <f>IFERROR(ROUNDDOWN(ROUND(L266*(R268-P268),0)*M266,0)*AC268,"")</f>
        <v/>
      </c>
      <c r="AG268" s="592">
        <f t="shared" si="257"/>
        <v>0</v>
      </c>
      <c r="AH268" s="471"/>
      <c r="AI268" s="472"/>
      <c r="AJ268" s="473"/>
      <c r="AK268" s="474"/>
      <c r="AL268" s="475"/>
      <c r="AM268" s="476"/>
      <c r="AN268" s="593" t="str">
        <f t="shared" ref="AN268" si="273">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43"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26"/>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274">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IF(AG271&lt;&gt;"",IF(AH271="○","入力済","未入力"),"")</f>
        <v>未入力</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44"/>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26"/>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275">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45"/>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26"/>
        <v>2</v>
      </c>
      <c r="AD271" s="587" t="s">
        <v>38</v>
      </c>
      <c r="AE271" s="602" t="str">
        <f>IFERROR(ROUNDDOWN(ROUND(L269*R271,0)*M269,0)*AC271,"")</f>
        <v/>
      </c>
      <c r="AF271" s="591" t="str">
        <f>IFERROR(ROUNDDOWN(ROUND(L269*(R271-P271),0)*M269,0)*AC271,"")</f>
        <v/>
      </c>
      <c r="AG271" s="592">
        <f t="shared" si="257"/>
        <v>0</v>
      </c>
      <c r="AH271" s="471"/>
      <c r="AI271" s="472"/>
      <c r="AJ271" s="473"/>
      <c r="AK271" s="474"/>
      <c r="AL271" s="475"/>
      <c r="AM271" s="476"/>
      <c r="AN271" s="593" t="str">
        <f t="shared" ref="AN271" si="276">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43"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26"/>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277">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IF(AG274&lt;&gt;"",IF(AH274="○","入力済","未入力"),"")</f>
        <v>未入力</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44"/>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26"/>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278">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45"/>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26"/>
        <v>2</v>
      </c>
      <c r="AD274" s="587" t="s">
        <v>38</v>
      </c>
      <c r="AE274" s="602" t="str">
        <f>IFERROR(ROUNDDOWN(ROUND(L272*R274,0)*M272,0)*AC274,"")</f>
        <v/>
      </c>
      <c r="AF274" s="591" t="str">
        <f>IFERROR(ROUNDDOWN(ROUND(L272*(R274-P274),0)*M272,0)*AC274,"")</f>
        <v/>
      </c>
      <c r="AG274" s="592">
        <f t="shared" si="257"/>
        <v>0</v>
      </c>
      <c r="AH274" s="471"/>
      <c r="AI274" s="472"/>
      <c r="AJ274" s="473"/>
      <c r="AK274" s="474"/>
      <c r="AL274" s="475"/>
      <c r="AM274" s="476"/>
      <c r="AN274" s="593" t="str">
        <f t="shared" ref="AN274" si="279">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43"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26"/>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280">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IF(AG277&lt;&gt;"",IF(AH277="○","入力済","未入力"),"")</f>
        <v>未入力</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44"/>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26"/>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281">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45"/>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26"/>
        <v>2</v>
      </c>
      <c r="AD277" s="587" t="s">
        <v>38</v>
      </c>
      <c r="AE277" s="602" t="str">
        <f>IFERROR(ROUNDDOWN(ROUND(L275*R277,0)*M275,0)*AC277,"")</f>
        <v/>
      </c>
      <c r="AF277" s="591" t="str">
        <f>IFERROR(ROUNDDOWN(ROUND(L275*(R277-P277),0)*M275,0)*AC277,"")</f>
        <v/>
      </c>
      <c r="AG277" s="592">
        <f t="shared" si="257"/>
        <v>0</v>
      </c>
      <c r="AH277" s="471"/>
      <c r="AI277" s="472"/>
      <c r="AJ277" s="473"/>
      <c r="AK277" s="474"/>
      <c r="AL277" s="475"/>
      <c r="AM277" s="476"/>
      <c r="AN277" s="593" t="str">
        <f t="shared" ref="AN277" si="282">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43"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26"/>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283">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IF(AG280&lt;&gt;"",IF(AH280="○","入力済","未入力"),"")</f>
        <v>未入力</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44"/>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26"/>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284">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45"/>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26"/>
        <v>2</v>
      </c>
      <c r="AD280" s="587" t="s">
        <v>38</v>
      </c>
      <c r="AE280" s="602" t="str">
        <f>IFERROR(ROUNDDOWN(ROUND(L278*R280,0)*M278,0)*AC280,"")</f>
        <v/>
      </c>
      <c r="AF280" s="591" t="str">
        <f>IFERROR(ROUNDDOWN(ROUND(L278*(R280-P280),0)*M278,0)*AC280,"")</f>
        <v/>
      </c>
      <c r="AG280" s="592">
        <f t="shared" si="257"/>
        <v>0</v>
      </c>
      <c r="AH280" s="471"/>
      <c r="AI280" s="472"/>
      <c r="AJ280" s="473"/>
      <c r="AK280" s="474"/>
      <c r="AL280" s="475"/>
      <c r="AM280" s="476"/>
      <c r="AN280" s="593" t="str">
        <f t="shared" ref="AN280" si="285">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43"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26"/>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286">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IF(AG283&lt;&gt;"",IF(AH283="○","入力済","未入力"),"")</f>
        <v>未入力</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44"/>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26"/>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287">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45"/>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26"/>
        <v>2</v>
      </c>
      <c r="AD283" s="587" t="s">
        <v>38</v>
      </c>
      <c r="AE283" s="602" t="str">
        <f>IFERROR(ROUNDDOWN(ROUND(L281*R283,0)*M281,0)*AC283,"")</f>
        <v/>
      </c>
      <c r="AF283" s="591" t="str">
        <f>IFERROR(ROUNDDOWN(ROUND(L281*(R283-P283),0)*M281,0)*AC283,"")</f>
        <v/>
      </c>
      <c r="AG283" s="592">
        <f t="shared" si="257"/>
        <v>0</v>
      </c>
      <c r="AH283" s="471"/>
      <c r="AI283" s="472"/>
      <c r="AJ283" s="473"/>
      <c r="AK283" s="474"/>
      <c r="AL283" s="475"/>
      <c r="AM283" s="476"/>
      <c r="AN283" s="593" t="str">
        <f t="shared" ref="AN283" si="288">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43"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26"/>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289">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IF(AG286&lt;&gt;"",IF(AH286="○","入力済","未入力"),"")</f>
        <v>未入力</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44"/>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26"/>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29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45"/>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26"/>
        <v>2</v>
      </c>
      <c r="AD286" s="587" t="s">
        <v>38</v>
      </c>
      <c r="AE286" s="602" t="str">
        <f>IFERROR(ROUNDDOWN(ROUND(L284*R286,0)*M284,0)*AC286,"")</f>
        <v/>
      </c>
      <c r="AF286" s="591" t="str">
        <f>IFERROR(ROUNDDOWN(ROUND(L284*(R286-P286),0)*M284,0)*AC286,"")</f>
        <v/>
      </c>
      <c r="AG286" s="592">
        <f t="shared" si="257"/>
        <v>0</v>
      </c>
      <c r="AH286" s="471"/>
      <c r="AI286" s="472"/>
      <c r="AJ286" s="473"/>
      <c r="AK286" s="474"/>
      <c r="AL286" s="475"/>
      <c r="AM286" s="476"/>
      <c r="AN286" s="593" t="str">
        <f t="shared" ref="AN286" si="29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43"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29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29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IF(AG289&lt;&gt;"",IF(AH289="○","入力済","未入力"),"")</f>
        <v>未入力</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44"/>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29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294">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45"/>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292"/>
        <v>2</v>
      </c>
      <c r="AD289" s="587" t="s">
        <v>38</v>
      </c>
      <c r="AE289" s="602" t="str">
        <f>IFERROR(ROUNDDOWN(ROUND(L287*R289,0)*M287,0)*AC289,"")</f>
        <v/>
      </c>
      <c r="AF289" s="591" t="str">
        <f>IFERROR(ROUNDDOWN(ROUND(L287*(R289-P289),0)*M287,0)*AC289,"")</f>
        <v/>
      </c>
      <c r="AG289" s="592">
        <f t="shared" si="257"/>
        <v>0</v>
      </c>
      <c r="AH289" s="471"/>
      <c r="AI289" s="472"/>
      <c r="AJ289" s="473"/>
      <c r="AK289" s="474"/>
      <c r="AL289" s="475"/>
      <c r="AM289" s="476"/>
      <c r="AN289" s="593" t="str">
        <f t="shared" ref="AN289" si="295">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43"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29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296">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IF(AG292&lt;&gt;"",IF(AH292="○","入力済","未入力"),"")</f>
        <v>未入力</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44"/>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29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297">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45"/>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292"/>
        <v>2</v>
      </c>
      <c r="AD292" s="587" t="s">
        <v>38</v>
      </c>
      <c r="AE292" s="602" t="str">
        <f>IFERROR(ROUNDDOWN(ROUND(L290*R292,0)*M290,0)*AC292,"")</f>
        <v/>
      </c>
      <c r="AF292" s="591" t="str">
        <f>IFERROR(ROUNDDOWN(ROUND(L290*(R292-P292),0)*M290,0)*AC292,"")</f>
        <v/>
      </c>
      <c r="AG292" s="592">
        <f t="shared" si="257"/>
        <v>0</v>
      </c>
      <c r="AH292" s="471"/>
      <c r="AI292" s="472"/>
      <c r="AJ292" s="473"/>
      <c r="AK292" s="474"/>
      <c r="AL292" s="475"/>
      <c r="AM292" s="476"/>
      <c r="AN292" s="593" t="str">
        <f t="shared" ref="AN292" si="29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43"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29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299">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IF(AG295&lt;&gt;"",IF(AH295="○","入力済","未入力"),"")</f>
        <v>未入力</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44"/>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29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00">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45"/>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292"/>
        <v>2</v>
      </c>
      <c r="AD295" s="587" t="s">
        <v>38</v>
      </c>
      <c r="AE295" s="602" t="str">
        <f>IFERROR(ROUNDDOWN(ROUND(L293*R295,0)*M293,0)*AC295,"")</f>
        <v/>
      </c>
      <c r="AF295" s="591" t="str">
        <f>IFERROR(ROUNDDOWN(ROUND(L293*(R295-P295),0)*M293,0)*AC295,"")</f>
        <v/>
      </c>
      <c r="AG295" s="592">
        <f t="shared" si="257"/>
        <v>0</v>
      </c>
      <c r="AH295" s="471"/>
      <c r="AI295" s="472"/>
      <c r="AJ295" s="473"/>
      <c r="AK295" s="474"/>
      <c r="AL295" s="475"/>
      <c r="AM295" s="476"/>
      <c r="AN295" s="593" t="str">
        <f t="shared" ref="AN295" si="301">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43"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29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02">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IF(AG298&lt;&gt;"",IF(AH298="○","入力済","未入力"),"")</f>
        <v>未入力</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44"/>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29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03">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45"/>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292"/>
        <v>2</v>
      </c>
      <c r="AD298" s="587" t="s">
        <v>38</v>
      </c>
      <c r="AE298" s="602" t="str">
        <f>IFERROR(ROUNDDOWN(ROUND(L296*R298,0)*M296,0)*AC298,"")</f>
        <v/>
      </c>
      <c r="AF298" s="591" t="str">
        <f>IFERROR(ROUNDDOWN(ROUND(L296*(R298-P298),0)*M296,0)*AC298,"")</f>
        <v/>
      </c>
      <c r="AG298" s="592">
        <f t="shared" si="257"/>
        <v>0</v>
      </c>
      <c r="AH298" s="471"/>
      <c r="AI298" s="472"/>
      <c r="AJ298" s="473"/>
      <c r="AK298" s="474"/>
      <c r="AL298" s="475"/>
      <c r="AM298" s="476"/>
      <c r="AN298" s="593" t="str">
        <f t="shared" ref="AN298" si="304">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43"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29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05">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IF(AG301&lt;&gt;"",IF(AH301="○","入力済","未入力"),"")</f>
        <v>未入力</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44"/>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29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306">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45"/>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292"/>
        <v>2</v>
      </c>
      <c r="AD301" s="587" t="s">
        <v>38</v>
      </c>
      <c r="AE301" s="602" t="str">
        <f>IFERROR(ROUNDDOWN(ROUND(L299*R301,0)*M299,0)*AC301,"")</f>
        <v/>
      </c>
      <c r="AF301" s="591" t="str">
        <f>IFERROR(ROUNDDOWN(ROUND(L299*(R301-P301),0)*M299,0)*AC301,"")</f>
        <v/>
      </c>
      <c r="AG301" s="592">
        <f t="shared" si="257"/>
        <v>0</v>
      </c>
      <c r="AH301" s="471"/>
      <c r="AI301" s="472"/>
      <c r="AJ301" s="473"/>
      <c r="AK301" s="474"/>
      <c r="AL301" s="475"/>
      <c r="AM301" s="476"/>
      <c r="AN301" s="593" t="str">
        <f t="shared" ref="AN301" si="307">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43"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29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308">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IF(AG304&lt;&gt;"",IF(AH304="○","入力済","未入力"),"")</f>
        <v>未入力</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44"/>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29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309">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45"/>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292"/>
        <v>2</v>
      </c>
      <c r="AD304" s="587" t="s">
        <v>38</v>
      </c>
      <c r="AE304" s="602" t="str">
        <f>IFERROR(ROUNDDOWN(ROUND(L302*R304,0)*M302,0)*AC304,"")</f>
        <v/>
      </c>
      <c r="AF304" s="591" t="str">
        <f>IFERROR(ROUNDDOWN(ROUND(L302*(R304-P304),0)*M302,0)*AC304,"")</f>
        <v/>
      </c>
      <c r="AG304" s="592">
        <f t="shared" si="257"/>
        <v>0</v>
      </c>
      <c r="AH304" s="471"/>
      <c r="AI304" s="472"/>
      <c r="AJ304" s="473"/>
      <c r="AK304" s="474"/>
      <c r="AL304" s="475"/>
      <c r="AM304" s="476"/>
      <c r="AN304" s="593" t="str">
        <f t="shared" ref="AN304" si="310">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43"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29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311">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IF(AG307&lt;&gt;"",IF(AH307="○","入力済","未入力"),"")</f>
        <v>未入力</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44"/>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29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312">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45"/>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292"/>
        <v>2</v>
      </c>
      <c r="AD307" s="587" t="s">
        <v>38</v>
      </c>
      <c r="AE307" s="602" t="str">
        <f>IFERROR(ROUNDDOWN(ROUND(L305*R307,0)*M305,0)*AC307,"")</f>
        <v/>
      </c>
      <c r="AF307" s="591" t="str">
        <f>IFERROR(ROUNDDOWN(ROUND(L305*(R307-P307),0)*M305,0)*AC307,"")</f>
        <v/>
      </c>
      <c r="AG307" s="592">
        <f t="shared" si="257"/>
        <v>0</v>
      </c>
      <c r="AH307" s="471"/>
      <c r="AI307" s="472"/>
      <c r="AJ307" s="473"/>
      <c r="AK307" s="474"/>
      <c r="AL307" s="475"/>
      <c r="AM307" s="476"/>
      <c r="AN307" s="593" t="str">
        <f t="shared" ref="AN307" si="313">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43"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29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314">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IF(AG310&lt;&gt;"",IF(AH310="○","入力済","未入力"),"")</f>
        <v>未入力</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44"/>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29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315">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45"/>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292"/>
        <v>2</v>
      </c>
      <c r="AD310" s="587" t="s">
        <v>38</v>
      </c>
      <c r="AE310" s="602" t="str">
        <f>IFERROR(ROUNDDOWN(ROUND(L308*R310,0)*M308,0)*AC310,"")</f>
        <v/>
      </c>
      <c r="AF310" s="591" t="str">
        <f>IFERROR(ROUNDDOWN(ROUND(L308*(R310-P310),0)*M308,0)*AC310,"")</f>
        <v/>
      </c>
      <c r="AG310" s="592">
        <f t="shared" si="257"/>
        <v>0</v>
      </c>
      <c r="AH310" s="471"/>
      <c r="AI310" s="472"/>
      <c r="AJ310" s="473"/>
      <c r="AK310" s="474"/>
      <c r="AL310" s="475"/>
      <c r="AM310" s="476"/>
      <c r="AN310" s="593" t="str">
        <f t="shared" ref="AN310" si="316">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43"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29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317">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IF(AG313&lt;&gt;"",IF(AH313="○","入力済","未入力"),"")</f>
        <v>未入力</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44"/>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29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318">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45"/>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292"/>
        <v>2</v>
      </c>
      <c r="AD313" s="587" t="s">
        <v>38</v>
      </c>
      <c r="AE313" s="602" t="str">
        <f>IFERROR(ROUNDDOWN(ROUND(L311*R313,0)*M311,0)*AC313,"")</f>
        <v/>
      </c>
      <c r="AF313" s="591" t="str">
        <f>IFERROR(ROUNDDOWN(ROUND(L311*(R313-P313),0)*M311,0)*AC313,"")</f>
        <v/>
      </c>
      <c r="AG313" s="592">
        <f t="shared" si="257"/>
        <v>0</v>
      </c>
      <c r="AH313" s="471"/>
      <c r="AI313" s="472"/>
      <c r="AJ313" s="473"/>
      <c r="AK313" s="474"/>
      <c r="AL313" s="475"/>
      <c r="AM313" s="476"/>
      <c r="AN313" s="593" t="str">
        <f t="shared" ref="AN313" si="319">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94"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gSUV0X45eXSVVP+aleCHPz5emaWQB1o9ERC1IpUq7yoJMtSD8M2FDbAB9Q6/tlixnerWTgfzKpAlozOKeZim8w==" saltValue="b9edBeQWWebXxuXMqEAGiw=="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L167:L16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L89:L91"/>
    <mergeCell ref="M89:M91"/>
    <mergeCell ref="L92:L94"/>
    <mergeCell ref="M92:M94"/>
    <mergeCell ref="B95:F97"/>
    <mergeCell ref="G95:G97"/>
    <mergeCell ref="H95:H97"/>
    <mergeCell ref="I95:I97"/>
    <mergeCell ref="J95:J97"/>
    <mergeCell ref="K95:K97"/>
    <mergeCell ref="L95:L97"/>
    <mergeCell ref="M95:M97"/>
    <mergeCell ref="B89:F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N12:N13"/>
    <mergeCell ref="A6:J6"/>
    <mergeCell ref="A5:J5"/>
    <mergeCell ref="A7:J7"/>
    <mergeCell ref="A9:J9"/>
    <mergeCell ref="A14:A16"/>
    <mergeCell ref="G14:G16"/>
    <mergeCell ref="H14:H16"/>
    <mergeCell ref="I14:I16"/>
    <mergeCell ref="J14:J16"/>
    <mergeCell ref="K14:K16"/>
    <mergeCell ref="L14:L16"/>
    <mergeCell ref="M14:M16"/>
    <mergeCell ref="B12:F13"/>
    <mergeCell ref="G12:G13"/>
    <mergeCell ref="J12:J13"/>
    <mergeCell ref="K12:K13"/>
    <mergeCell ref="L12:L13"/>
    <mergeCell ref="A10:L11"/>
    <mergeCell ref="J23:J25"/>
    <mergeCell ref="K23:K25"/>
    <mergeCell ref="L23:L25"/>
    <mergeCell ref="M23:M25"/>
    <mergeCell ref="B59:F61"/>
    <mergeCell ref="G59:G61"/>
    <mergeCell ref="H59:H61"/>
    <mergeCell ref="I59:I61"/>
    <mergeCell ref="J59:J61"/>
    <mergeCell ref="K59:K61"/>
    <mergeCell ref="G53:G55"/>
    <mergeCell ref="H53:H55"/>
    <mergeCell ref="I53:I55"/>
    <mergeCell ref="J53:J55"/>
    <mergeCell ref="K53:K55"/>
    <mergeCell ref="L53:L55"/>
    <mergeCell ref="M53:M55"/>
    <mergeCell ref="B56:F58"/>
    <mergeCell ref="G56:G58"/>
    <mergeCell ref="H56:H58"/>
    <mergeCell ref="I56:I58"/>
    <mergeCell ref="J56:J58"/>
    <mergeCell ref="K56:K58"/>
    <mergeCell ref="L56:L58"/>
    <mergeCell ref="G50:G52"/>
    <mergeCell ref="H50:H52"/>
    <mergeCell ref="I50:I52"/>
    <mergeCell ref="J50:J52"/>
    <mergeCell ref="M12:M13"/>
    <mergeCell ref="H12:I12"/>
    <mergeCell ref="B14:F16"/>
    <mergeCell ref="L32:L34"/>
    <mergeCell ref="M32:M34"/>
    <mergeCell ref="G35:G37"/>
    <mergeCell ref="H35:H37"/>
    <mergeCell ref="I35:I37"/>
    <mergeCell ref="L20:L22"/>
    <mergeCell ref="M20:M22"/>
    <mergeCell ref="I32:I34"/>
    <mergeCell ref="J32:J34"/>
    <mergeCell ref="K32:K34"/>
    <mergeCell ref="J26:J28"/>
    <mergeCell ref="K26:K28"/>
    <mergeCell ref="L26:L28"/>
    <mergeCell ref="M26:M28"/>
    <mergeCell ref="J29:J31"/>
    <mergeCell ref="K29:K31"/>
    <mergeCell ref="L29:L31"/>
    <mergeCell ref="G44:G46"/>
    <mergeCell ref="H44:H46"/>
    <mergeCell ref="I44:I46"/>
    <mergeCell ref="J44:J46"/>
    <mergeCell ref="K44:K46"/>
    <mergeCell ref="L44:L46"/>
    <mergeCell ref="M44:M46"/>
    <mergeCell ref="B47:F49"/>
    <mergeCell ref="G47:G49"/>
    <mergeCell ref="H47:H49"/>
    <mergeCell ref="I47:I49"/>
    <mergeCell ref="J47:J49"/>
    <mergeCell ref="K47:K49"/>
    <mergeCell ref="L47:L49"/>
    <mergeCell ref="M47:M49"/>
    <mergeCell ref="B44:F46"/>
    <mergeCell ref="B98:F100"/>
    <mergeCell ref="G89:G91"/>
    <mergeCell ref="H89:H91"/>
    <mergeCell ref="I89:I91"/>
    <mergeCell ref="J89:J91"/>
    <mergeCell ref="K89:K91"/>
    <mergeCell ref="G107:G109"/>
    <mergeCell ref="H107:H109"/>
    <mergeCell ref="I107:I109"/>
    <mergeCell ref="J107:J109"/>
    <mergeCell ref="K107:K109"/>
    <mergeCell ref="B107:F109"/>
    <mergeCell ref="B92:F94"/>
    <mergeCell ref="G92:G94"/>
    <mergeCell ref="H92:H94"/>
    <mergeCell ref="I92:I94"/>
    <mergeCell ref="J92:J94"/>
    <mergeCell ref="K92:K94"/>
    <mergeCell ref="G98:G100"/>
    <mergeCell ref="H98:H100"/>
    <mergeCell ref="I98:I100"/>
    <mergeCell ref="J98:J100"/>
    <mergeCell ref="K98:K100"/>
    <mergeCell ref="M29:M31"/>
    <mergeCell ref="A41:A43"/>
    <mergeCell ref="B32:F34"/>
    <mergeCell ref="B35:F37"/>
    <mergeCell ref="I26:I28"/>
    <mergeCell ref="B125:F127"/>
    <mergeCell ref="G125:G127"/>
    <mergeCell ref="H125:H127"/>
    <mergeCell ref="I125:I127"/>
    <mergeCell ref="J125:J127"/>
    <mergeCell ref="K125:K127"/>
    <mergeCell ref="K50:K52"/>
    <mergeCell ref="L50:L52"/>
    <mergeCell ref="M50:M52"/>
    <mergeCell ref="B71:F73"/>
    <mergeCell ref="G71:G73"/>
    <mergeCell ref="H71:H73"/>
    <mergeCell ref="I71:I73"/>
    <mergeCell ref="J71:J73"/>
    <mergeCell ref="K71:K73"/>
    <mergeCell ref="A86:A88"/>
    <mergeCell ref="A89:A91"/>
    <mergeCell ref="L59:L61"/>
    <mergeCell ref="M59:M61"/>
    <mergeCell ref="A95:A97"/>
    <mergeCell ref="A98:A100"/>
    <mergeCell ref="A101:A103"/>
    <mergeCell ref="A104:A106"/>
    <mergeCell ref="A107:A109"/>
    <mergeCell ref="K41:K43"/>
    <mergeCell ref="L41:L43"/>
    <mergeCell ref="M41:M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M17:M19"/>
    <mergeCell ref="B53:F55"/>
    <mergeCell ref="B62:F64"/>
    <mergeCell ref="A83:A85"/>
    <mergeCell ref="A71:A73"/>
    <mergeCell ref="A74:A76"/>
    <mergeCell ref="A77:A79"/>
    <mergeCell ref="A80:A82"/>
    <mergeCell ref="A92:A94"/>
    <mergeCell ref="B50:F52"/>
    <mergeCell ref="B65:F67"/>
    <mergeCell ref="B86:F88"/>
    <mergeCell ref="B74:F76"/>
    <mergeCell ref="B77:F79"/>
    <mergeCell ref="B68:F70"/>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B110:F112"/>
    <mergeCell ref="B119:F121"/>
    <mergeCell ref="B140:F142"/>
    <mergeCell ref="B128:F130"/>
    <mergeCell ref="B131:F133"/>
    <mergeCell ref="B146:F148"/>
    <mergeCell ref="A137:A139"/>
    <mergeCell ref="A140:A142"/>
    <mergeCell ref="A143:A145"/>
    <mergeCell ref="A146:A148"/>
    <mergeCell ref="M35:M37"/>
    <mergeCell ref="B38:F40"/>
    <mergeCell ref="G38:G40"/>
    <mergeCell ref="H38:H40"/>
    <mergeCell ref="I38:I40"/>
    <mergeCell ref="J38:J40"/>
    <mergeCell ref="K38:K40"/>
    <mergeCell ref="L38:L40"/>
    <mergeCell ref="M38:M4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57:A259"/>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33:F235"/>
    <mergeCell ref="A212:A214"/>
    <mergeCell ref="A215:A217"/>
    <mergeCell ref="A218:A220"/>
    <mergeCell ref="A209:A211"/>
    <mergeCell ref="B230:F232"/>
    <mergeCell ref="B260:F262"/>
    <mergeCell ref="B269:F271"/>
    <mergeCell ref="B278:F280"/>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7" t="s">
        <v>5</v>
      </c>
      <c r="B3" s="1257"/>
      <c r="C3" s="1258"/>
      <c r="D3" s="1254" t="str">
        <f>IF(基本情報入力シート!M38="","",基本情報入力シート!M38)</f>
        <v>○○ケアサービス</v>
      </c>
      <c r="E3" s="1255"/>
      <c r="F3" s="1255"/>
      <c r="G3" s="1255"/>
      <c r="H3" s="1255"/>
      <c r="I3" s="1255"/>
      <c r="J3" s="1256"/>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2384</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2385</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2386</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2387</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2343</v>
      </c>
      <c r="AL8" s="1404"/>
      <c r="AM8" s="1404"/>
      <c r="AN8" s="1404"/>
      <c r="AO8" s="1404"/>
      <c r="AP8" s="1404"/>
      <c r="AQ8" s="1405"/>
      <c r="AR8" s="645">
        <f>SUM(BJ:BJ)</f>
        <v>2</v>
      </c>
      <c r="AS8" s="537"/>
      <c r="AT8" s="537"/>
      <c r="AY8" s="638" t="s">
        <v>2359</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12" t="s">
        <v>2390</v>
      </c>
      <c r="B10" s="1312"/>
      <c r="C10" s="1312"/>
      <c r="D10" s="1312"/>
      <c r="E10" s="1312"/>
      <c r="F10" s="1312"/>
      <c r="G10" s="1312"/>
      <c r="H10" s="1312"/>
      <c r="I10" s="1312"/>
      <c r="J10" s="1312"/>
      <c r="K10" s="1312"/>
      <c r="L10" s="1312"/>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13"/>
      <c r="B11" s="1313"/>
      <c r="C11" s="1313"/>
      <c r="D11" s="1313"/>
      <c r="E11" s="1313"/>
      <c r="F11" s="1313"/>
      <c r="G11" s="1313"/>
      <c r="H11" s="1313"/>
      <c r="I11" s="1313"/>
      <c r="J11" s="1313"/>
      <c r="K11" s="1313"/>
      <c r="L11" s="1313"/>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98" t="s">
        <v>2346</v>
      </c>
      <c r="C12" s="1299"/>
      <c r="D12" s="1299"/>
      <c r="E12" s="1299"/>
      <c r="F12" s="1300"/>
      <c r="G12" s="1304" t="s">
        <v>63</v>
      </c>
      <c r="H12" s="1284" t="s">
        <v>88</v>
      </c>
      <c r="I12" s="1284"/>
      <c r="J12" s="1306" t="s">
        <v>69</v>
      </c>
      <c r="K12" s="1308" t="s">
        <v>40</v>
      </c>
      <c r="L12" s="1310" t="s">
        <v>2192</v>
      </c>
      <c r="M12" s="1282" t="s">
        <v>67</v>
      </c>
      <c r="N12" s="1325" t="s">
        <v>2286</v>
      </c>
      <c r="O12" s="1326" t="s">
        <v>2183</v>
      </c>
      <c r="P12" s="1420" t="s">
        <v>2352</v>
      </c>
      <c r="Q12" s="1421"/>
      <c r="R12" s="1422"/>
      <c r="S12" s="1434" t="s">
        <v>2129</v>
      </c>
      <c r="T12" s="1342" t="s">
        <v>2184</v>
      </c>
      <c r="U12" s="1343"/>
      <c r="V12" s="1326" t="s">
        <v>191</v>
      </c>
      <c r="W12" s="1444" t="s">
        <v>2316</v>
      </c>
      <c r="X12" s="1445"/>
      <c r="Y12" s="1445"/>
      <c r="Z12" s="1445"/>
      <c r="AA12" s="1445"/>
      <c r="AB12" s="1445"/>
      <c r="AC12" s="1445"/>
      <c r="AD12" s="1445"/>
      <c r="AE12" s="1445"/>
      <c r="AF12" s="1445"/>
      <c r="AG12" s="1445"/>
      <c r="AH12" s="1446"/>
      <c r="AI12" s="1444" t="s">
        <v>2185</v>
      </c>
      <c r="AJ12" s="1440" t="s">
        <v>2349</v>
      </c>
      <c r="AK12" s="1442" t="s">
        <v>2211</v>
      </c>
      <c r="AL12" s="1443"/>
      <c r="AM12" s="1518" t="s">
        <v>2193</v>
      </c>
      <c r="AN12" s="1331"/>
      <c r="AO12" s="1330" t="s">
        <v>255</v>
      </c>
      <c r="AP12" s="1331"/>
      <c r="AQ12" s="543" t="s">
        <v>249</v>
      </c>
      <c r="AR12" s="543" t="s">
        <v>253</v>
      </c>
      <c r="AS12" s="544" t="s">
        <v>254</v>
      </c>
      <c r="AT12" s="1346" t="s">
        <v>2345</v>
      </c>
      <c r="AU12" s="554"/>
      <c r="AV12" s="1341" t="s">
        <v>2344</v>
      </c>
      <c r="AW12" s="1341"/>
      <c r="BL12" s="1235" t="s">
        <v>2378</v>
      </c>
    </row>
    <row r="13" spans="1:64" ht="159.75" customHeight="1" thickBot="1">
      <c r="A13" s="1478"/>
      <c r="B13" s="1301"/>
      <c r="C13" s="1302"/>
      <c r="D13" s="1302"/>
      <c r="E13" s="1302"/>
      <c r="F13" s="1303"/>
      <c r="G13" s="1305"/>
      <c r="H13" s="545" t="s">
        <v>2347</v>
      </c>
      <c r="I13" s="545" t="s">
        <v>2348</v>
      </c>
      <c r="J13" s="1307"/>
      <c r="K13" s="1309"/>
      <c r="L13" s="1311"/>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2374</v>
      </c>
      <c r="AL13" s="550" t="s">
        <v>2208</v>
      </c>
      <c r="AM13" s="550" t="s">
        <v>2190</v>
      </c>
      <c r="AN13" s="551" t="s">
        <v>2209</v>
      </c>
      <c r="AO13" s="551" t="s">
        <v>2350</v>
      </c>
      <c r="AP13" s="550" t="s">
        <v>2351</v>
      </c>
      <c r="AQ13" s="552" t="s">
        <v>248</v>
      </c>
      <c r="AR13" s="552" t="s">
        <v>2361</v>
      </c>
      <c r="AS13" s="688" t="s">
        <v>2355</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382" t="str">
        <f>IF(基本情報入力シート!X54="","",基本情報入力シート!X54)</f>
        <v>○○ケアセンター</v>
      </c>
      <c r="K14" s="1267"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2297</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86"/>
      <c r="C15" s="1263"/>
      <c r="D15" s="1263"/>
      <c r="E15" s="1263"/>
      <c r="F15" s="1264"/>
      <c r="G15" s="1268"/>
      <c r="H15" s="1268"/>
      <c r="I15" s="1268"/>
      <c r="J15" s="1375"/>
      <c r="K15" s="1268"/>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50"/>
      <c r="B16" s="1286"/>
      <c r="C16" s="1263"/>
      <c r="D16" s="1263"/>
      <c r="E16" s="1263"/>
      <c r="F16" s="1264"/>
      <c r="G16" s="1268"/>
      <c r="H16" s="1268"/>
      <c r="I16" s="1268"/>
      <c r="J16" s="1375"/>
      <c r="K16" s="1268"/>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IF(AND(U16&lt;&gt;"",AN14=""),"新規に適用",IF(AND(U16&lt;&gt;"",AN14&lt;&gt;""),"継続で適用",""))</f>
        <v>新規に適用</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69"/>
      <c r="H17" s="1269"/>
      <c r="I17" s="1269"/>
      <c r="J17" s="1376"/>
      <c r="K17" s="1269"/>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51">
        <v>2</v>
      </c>
      <c r="B18" s="1286">
        <f>IF(基本情報入力シート!C55="","",基本情報入力シート!C55)</f>
        <v>1334567890</v>
      </c>
      <c r="C18" s="1263"/>
      <c r="D18" s="1263"/>
      <c r="E18" s="1263"/>
      <c r="F18" s="1264"/>
      <c r="G18" s="1268" t="str">
        <f>IF(基本情報入力シート!M55="","",基本情報入力シート!M55)</f>
        <v>千代田区・中央区・港区</v>
      </c>
      <c r="H18" s="1268" t="str">
        <f>IF(基本情報入力シート!R55="","",基本情報入力シート!R55)</f>
        <v>東京都</v>
      </c>
      <c r="I18" s="1268" t="str">
        <f>IF(基本情報入力シート!W55="","",基本情報入力シート!W55)</f>
        <v>千代田区</v>
      </c>
      <c r="J18" s="1375" t="str">
        <f>IF(基本情報入力シート!X55="","",基本情報入力シート!X55)</f>
        <v>○○ケアセンター</v>
      </c>
      <c r="K18" s="1268"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2372</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86"/>
      <c r="C19" s="1263"/>
      <c r="D19" s="1263"/>
      <c r="E19" s="1263"/>
      <c r="F19" s="1264"/>
      <c r="G19" s="1268"/>
      <c r="H19" s="1268"/>
      <c r="I19" s="1268"/>
      <c r="J19" s="1375"/>
      <c r="K19" s="1268"/>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50"/>
      <c r="B20" s="1286"/>
      <c r="C20" s="1263"/>
      <c r="D20" s="1263"/>
      <c r="E20" s="1263"/>
      <c r="F20" s="1264"/>
      <c r="G20" s="1268"/>
      <c r="H20" s="1268"/>
      <c r="I20" s="1268"/>
      <c r="J20" s="1375"/>
      <c r="K20" s="1268"/>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IF(AND(U20&lt;&gt;"",AN18=""),"新規に適用",IF(AND(U20&lt;&gt;"",AN18&lt;&gt;""),"継続で適用",""))</f>
        <v>新規に適用</v>
      </c>
      <c r="AO20" s="1359" t="str">
        <f>IF(AND(U20&lt;&gt;"",AO18=""),"新規に適用",IF(AND(U20&lt;&gt;"",AO18&lt;&gt;""),"継続で適用",""))</f>
        <v>継続で適用</v>
      </c>
      <c r="AP20" s="1361"/>
      <c r="AQ20" s="1359" t="str">
        <f>IF(AND(U20&lt;&gt;"",AQ18=""),"新規に適用",IF(AND(U20&lt;&gt;"",AQ18&lt;&gt;""),"継続で適用",""))</f>
        <v>継続で適用</v>
      </c>
      <c r="AR20" s="1347" t="str">
        <f t="shared" ref="AR20" si="3">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69"/>
      <c r="H21" s="1269"/>
      <c r="I21" s="1269"/>
      <c r="J21" s="1376"/>
      <c r="K21" s="1269"/>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85">
        <f>IF(基本情報入力シート!C56="","",基本情報入力シート!C56)</f>
        <v>1334567891</v>
      </c>
      <c r="C22" s="1261"/>
      <c r="D22" s="1261"/>
      <c r="E22" s="1261"/>
      <c r="F22" s="1262"/>
      <c r="G22" s="1267" t="str">
        <f>IF(基本情報入力シート!M56="","",基本情報入力シート!M56)</f>
        <v>東京都</v>
      </c>
      <c r="H22" s="1267" t="str">
        <f>IF(基本情報入力シート!R56="","",基本情報入力シート!R56)</f>
        <v>東京都</v>
      </c>
      <c r="I22" s="1267" t="str">
        <f>IF(基本情報入力シート!W56="","",基本情報入力シート!W56)</f>
        <v>千代田区</v>
      </c>
      <c r="J22" s="1382" t="str">
        <f>IF(基本情報入力シート!X56="","",基本情報入力シート!X56)</f>
        <v>デイサービス△△</v>
      </c>
      <c r="K22" s="1267"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4">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86"/>
      <c r="C23" s="1263"/>
      <c r="D23" s="1263"/>
      <c r="E23" s="1263"/>
      <c r="F23" s="1264"/>
      <c r="G23" s="1268"/>
      <c r="H23" s="1268"/>
      <c r="I23" s="1268"/>
      <c r="J23" s="1375"/>
      <c r="K23" s="1268"/>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50"/>
      <c r="B24" s="1286"/>
      <c r="C24" s="1263"/>
      <c r="D24" s="1263"/>
      <c r="E24" s="1263"/>
      <c r="F24" s="1264"/>
      <c r="G24" s="1268"/>
      <c r="H24" s="1268"/>
      <c r="I24" s="1268"/>
      <c r="J24" s="1375"/>
      <c r="K24" s="1268"/>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IF(AND(U24&lt;&gt;"",AN22=""),"新規に適用",IF(AND(U24&lt;&gt;"",AN22&lt;&gt;""),"継続で適用",""))</f>
        <v>新規に適用</v>
      </c>
      <c r="AO24" s="1359" t="str">
        <f>IF(AND(U24&lt;&gt;"",AO22=""),"新規に適用",IF(AND(U24&lt;&gt;"",AO22&lt;&gt;""),"継続で適用",""))</f>
        <v>継続で適用</v>
      </c>
      <c r="AP24" s="1361"/>
      <c r="AQ24" s="1359" t="str">
        <f>IF(AND(U24&lt;&gt;"",AQ22=""),"新規に適用",IF(AND(U24&lt;&gt;"",AQ22&lt;&gt;""),"継続で適用",""))</f>
        <v>新規に適用</v>
      </c>
      <c r="AR24" s="1347" t="str">
        <f t="shared" ref="AR24" si="5">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69"/>
      <c r="H25" s="1269"/>
      <c r="I25" s="1269"/>
      <c r="J25" s="1376"/>
      <c r="K25" s="1269"/>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6">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51">
        <v>4</v>
      </c>
      <c r="B26" s="1286">
        <f>IF(基本情報入力シート!C57="","",基本情報入力シート!C57)</f>
        <v>1334567892</v>
      </c>
      <c r="C26" s="1263"/>
      <c r="D26" s="1263"/>
      <c r="E26" s="1263"/>
      <c r="F26" s="1264"/>
      <c r="G26" s="1268" t="str">
        <f>IF(基本情報入力シート!M57="","",基本情報入力シート!M57)</f>
        <v>中央区</v>
      </c>
      <c r="H26" s="1268" t="str">
        <f>IF(基本情報入力シート!R57="","",基本情報入力シート!R57)</f>
        <v>東京都</v>
      </c>
      <c r="I26" s="1268" t="str">
        <f>IF(基本情報入力シート!W57="","",基本情報入力シート!W57)</f>
        <v>中央区</v>
      </c>
      <c r="J26" s="1375" t="str">
        <f>IF(基本情報入力シート!X57="","",基本情報入力シート!X57)</f>
        <v>○○の家</v>
      </c>
      <c r="K26" s="1268"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2424</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7">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86"/>
      <c r="C27" s="1263"/>
      <c r="D27" s="1263"/>
      <c r="E27" s="1263"/>
      <c r="F27" s="1264"/>
      <c r="G27" s="1268"/>
      <c r="H27" s="1268"/>
      <c r="I27" s="1268"/>
      <c r="J27" s="1375"/>
      <c r="K27" s="1268"/>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50"/>
      <c r="B28" s="1286"/>
      <c r="C28" s="1263"/>
      <c r="D28" s="1263"/>
      <c r="E28" s="1263"/>
      <c r="F28" s="1264"/>
      <c r="G28" s="1268"/>
      <c r="H28" s="1268"/>
      <c r="I28" s="1268"/>
      <c r="J28" s="1375"/>
      <c r="K28" s="1268"/>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8">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69"/>
      <c r="H29" s="1269"/>
      <c r="I29" s="1269"/>
      <c r="J29" s="1376"/>
      <c r="K29" s="1269"/>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9">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85">
        <f>IF(基本情報入力シート!C58="","",基本情報入力シート!C58)</f>
        <v>1334567893</v>
      </c>
      <c r="C30" s="1261"/>
      <c r="D30" s="1261"/>
      <c r="E30" s="1261"/>
      <c r="F30" s="1262"/>
      <c r="G30" s="1267" t="str">
        <f>IF(基本情報入力シート!M58="","",基本情報入力シート!M58)</f>
        <v>千葉県</v>
      </c>
      <c r="H30" s="1267" t="str">
        <f>IF(基本情報入力シート!R58="","",基本情報入力シート!R58)</f>
        <v>千葉県</v>
      </c>
      <c r="I30" s="1267" t="str">
        <f>IF(基本情報入力シート!W58="","",基本情報入力シート!W58)</f>
        <v>千葉市</v>
      </c>
      <c r="J30" s="1382" t="str">
        <f>IF(基本情報入力シート!X58="","",基本情報入力シート!X58)</f>
        <v>介護老人福祉施設○○園</v>
      </c>
      <c r="K30" s="1267"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2425</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0">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86"/>
      <c r="C31" s="1263"/>
      <c r="D31" s="1263"/>
      <c r="E31" s="1263"/>
      <c r="F31" s="1264"/>
      <c r="G31" s="1268"/>
      <c r="H31" s="1268"/>
      <c r="I31" s="1268"/>
      <c r="J31" s="1375"/>
      <c r="K31" s="1268"/>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50"/>
      <c r="B32" s="1286"/>
      <c r="C32" s="1263"/>
      <c r="D32" s="1263"/>
      <c r="E32" s="1263"/>
      <c r="F32" s="1264"/>
      <c r="G32" s="1268"/>
      <c r="H32" s="1268"/>
      <c r="I32" s="1268"/>
      <c r="J32" s="1375"/>
      <c r="K32" s="1268"/>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IF(AND(U32&lt;&gt;"",AN30=""),"新規に適用",IF(AND(U32&lt;&gt;"",AN30&lt;&gt;""),"継続で適用",""))</f>
        <v/>
      </c>
      <c r="AO32" s="1359" t="str">
        <f>IF(AND(U32&lt;&gt;"",AO30=""),"新規に適用",IF(AND(U32&lt;&gt;"",AO30&lt;&gt;""),"継続で適用",""))</f>
        <v/>
      </c>
      <c r="AP32" s="1361"/>
      <c r="AQ32" s="1359" t="str">
        <f>IF(AND(U32&lt;&gt;"",AQ30=""),"新規に適用",IF(AND(U32&lt;&gt;"",AQ30&lt;&gt;""),"継続で適用",""))</f>
        <v/>
      </c>
      <c r="AR32" s="1347" t="str">
        <f t="shared" ref="AR32" si="11">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69"/>
      <c r="H33" s="1269"/>
      <c r="I33" s="1269"/>
      <c r="J33" s="1376"/>
      <c r="K33" s="1269"/>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2">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51">
        <v>6</v>
      </c>
      <c r="B34" s="1286">
        <f>IF(基本情報入力シート!C59="","",基本情報入力シート!C59)</f>
        <v>1334567893</v>
      </c>
      <c r="C34" s="1263"/>
      <c r="D34" s="1263"/>
      <c r="E34" s="1263"/>
      <c r="F34" s="1264"/>
      <c r="G34" s="1268" t="str">
        <f>IF(基本情報入力シート!M59="","",基本情報入力シート!M59)</f>
        <v>千葉県</v>
      </c>
      <c r="H34" s="1268" t="str">
        <f>IF(基本情報入力シート!R59="","",基本情報入力シート!R59)</f>
        <v>千葉県</v>
      </c>
      <c r="I34" s="1268" t="str">
        <f>IF(基本情報入力シート!W59="","",基本情報入力シート!W59)</f>
        <v>千葉市</v>
      </c>
      <c r="J34" s="1375" t="str">
        <f>IF(基本情報入力シート!X59="","",基本情報入力シート!X59)</f>
        <v>介護老人福祉施設○○園</v>
      </c>
      <c r="K34" s="1268" t="str">
        <f>IF(基本情報入力シート!Y59="","",基本情報入力シート!Y59)</f>
        <v>介護老人福祉施設</v>
      </c>
      <c r="L34" s="1274">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3">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86"/>
      <c r="C35" s="1263"/>
      <c r="D35" s="1263"/>
      <c r="E35" s="1263"/>
      <c r="F35" s="1264"/>
      <c r="G35" s="1268"/>
      <c r="H35" s="1268"/>
      <c r="I35" s="1268"/>
      <c r="J35" s="1375"/>
      <c r="K35" s="1268"/>
      <c r="L35" s="1274"/>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50"/>
      <c r="B36" s="1286"/>
      <c r="C36" s="1263"/>
      <c r="D36" s="1263"/>
      <c r="E36" s="1263"/>
      <c r="F36" s="1264"/>
      <c r="G36" s="1268"/>
      <c r="H36" s="1268"/>
      <c r="I36" s="1268"/>
      <c r="J36" s="1375"/>
      <c r="K36" s="1268"/>
      <c r="L36" s="1274"/>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4">IF(U36&lt;&gt;"","新規に適用","")</f>
        <v/>
      </c>
      <c r="AM36" s="1501">
        <f>IFERROR(IF(OR(N37="ベア加算",N37=""),0, IF(OR(U34="新加算Ⅰ",U34="新加算Ⅱ",U34="新加算Ⅲ",U34="新加算Ⅳ"),0,ROUNDDOWN(ROUND(L34*VLOOKUP(K34,【参考】数式用!$A$5:$I$27,MATCH("ベア加算",【参考】数式用!$B$4:$I$4,0)+1,0),0)*M34,0)*AG36)),"")</f>
        <v>0</v>
      </c>
      <c r="AN36" s="1359" t="str">
        <f>IF(AND(U36&lt;&gt;"",AN34=""),"新規に適用",IF(AND(U36&lt;&gt;"",AN34&lt;&gt;""),"継続で適用",""))</f>
        <v/>
      </c>
      <c r="AO36" s="1359" t="str">
        <f>IF(AND(U36&lt;&gt;"",AO34=""),"新規に適用",IF(AND(U36&lt;&gt;"",AO34&lt;&gt;""),"継続で適用",""))</f>
        <v/>
      </c>
      <c r="AP36" s="1361"/>
      <c r="AQ36" s="1359" t="str">
        <f>IF(AND(U36&lt;&gt;"",AQ34=""),"新規に適用",IF(AND(U36&lt;&gt;"",AQ34&lt;&gt;""),"継続で適用",""))</f>
        <v/>
      </c>
      <c r="AR36" s="1347" t="str">
        <f t="shared" ref="AR36" si="15">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69"/>
      <c r="H37" s="1269"/>
      <c r="I37" s="1269"/>
      <c r="J37" s="1376"/>
      <c r="K37" s="1269"/>
      <c r="L37" s="1275"/>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6">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85">
        <f>IF(基本情報入力シート!C60="","",基本情報入力シート!C60)</f>
        <v>1334567894</v>
      </c>
      <c r="C38" s="1261"/>
      <c r="D38" s="1261"/>
      <c r="E38" s="1261"/>
      <c r="F38" s="1262"/>
      <c r="G38" s="1267" t="str">
        <f>IF(基本情報入力シート!M60="","",基本情報入力シート!M60)</f>
        <v>千葉県</v>
      </c>
      <c r="H38" s="1267" t="str">
        <f>IF(基本情報入力シート!R60="","",基本情報入力シート!R60)</f>
        <v>千葉県</v>
      </c>
      <c r="I38" s="1267" t="str">
        <f>IF(基本情報入力シート!W60="","",基本情報入力シート!W60)</f>
        <v>千葉市</v>
      </c>
      <c r="J38" s="1382" t="str">
        <f>IF(基本情報入力シート!X60="","",基本情報入力シート!X60)</f>
        <v>介護老人福祉施設○○園</v>
      </c>
      <c r="K38" s="1267" t="str">
        <f>IF(基本情報入力シート!Y60="","",基本情報入力シート!Y60)</f>
        <v>（介護予防）短期入所生活介護</v>
      </c>
      <c r="L38" s="1273">
        <f>IF(基本情報入力シート!AB60="","",基本情報入力シート!AB60)</f>
        <v>237000</v>
      </c>
      <c r="M38" s="1276">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17">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86"/>
      <c r="C39" s="1263"/>
      <c r="D39" s="1263"/>
      <c r="E39" s="1263"/>
      <c r="F39" s="1264"/>
      <c r="G39" s="1268"/>
      <c r="H39" s="1268"/>
      <c r="I39" s="1268"/>
      <c r="J39" s="1375"/>
      <c r="K39" s="1268"/>
      <c r="L39" s="1274"/>
      <c r="M39" s="1277"/>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50"/>
      <c r="B40" s="1286"/>
      <c r="C40" s="1263"/>
      <c r="D40" s="1263"/>
      <c r="E40" s="1263"/>
      <c r="F40" s="1264"/>
      <c r="G40" s="1268"/>
      <c r="H40" s="1268"/>
      <c r="I40" s="1268"/>
      <c r="J40" s="1375"/>
      <c r="K40" s="1268"/>
      <c r="L40" s="1274"/>
      <c r="M40" s="1277"/>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18">IF(U40&lt;&gt;"","新規に適用","")</f>
        <v/>
      </c>
      <c r="AM40" s="1501">
        <f>IFERROR(IF(OR(N41="ベア加算",N41=""),0, IF(OR(U38="新加算Ⅰ",U38="新加算Ⅱ",U38="新加算Ⅲ",U38="新加算Ⅳ"),0,ROUNDDOWN(ROUND(L38*VLOOKUP(K38,【参考】数式用!$A$5:$I$27,MATCH("ベア加算",【参考】数式用!$B$4:$I$4,0)+1,0),0)*M38,0)*AG40)),"")</f>
        <v>0</v>
      </c>
      <c r="AN40" s="1359" t="str">
        <f>IF(AND(U40&lt;&gt;"",AN38=""),"新規に適用",IF(AND(U40&lt;&gt;"",AN38&lt;&gt;""),"継続で適用",""))</f>
        <v/>
      </c>
      <c r="AO40" s="1359" t="str">
        <f>IF(AND(U40&lt;&gt;"",AO38=""),"新規に適用",IF(AND(U40&lt;&gt;"",AO38&lt;&gt;""),"継続で適用",""))</f>
        <v/>
      </c>
      <c r="AP40" s="1361"/>
      <c r="AQ40" s="1359" t="str">
        <f>IF(AND(U40&lt;&gt;"",AQ38=""),"新規に適用",IF(AND(U40&lt;&gt;"",AQ38&lt;&gt;""),"継続で適用",""))</f>
        <v/>
      </c>
      <c r="AR40" s="1347" t="str">
        <f t="shared" ref="AR40:AR100" si="19">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69"/>
      <c r="H41" s="1269"/>
      <c r="I41" s="1269"/>
      <c r="J41" s="1376"/>
      <c r="K41" s="1269"/>
      <c r="L41" s="1275"/>
      <c r="M41" s="1278"/>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0">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51">
        <v>8</v>
      </c>
      <c r="B42" s="1286" t="str">
        <f>IF(基本情報入力シート!C61="","",基本情報入力シート!C61)</f>
        <v/>
      </c>
      <c r="C42" s="1263"/>
      <c r="D42" s="1263"/>
      <c r="E42" s="1263"/>
      <c r="F42" s="1264"/>
      <c r="G42" s="1268" t="str">
        <f>IF(基本情報入力シート!M61="","",基本情報入力シート!M61)</f>
        <v/>
      </c>
      <c r="H42" s="1268" t="str">
        <f>IF(基本情報入力シート!R61="","",基本情報入力シート!R61)</f>
        <v/>
      </c>
      <c r="I42" s="1268" t="str">
        <f>IF(基本情報入力シート!W61="","",基本情報入力シート!W61)</f>
        <v/>
      </c>
      <c r="J42" s="1375" t="str">
        <f>IF(基本情報入力シート!X61="","",基本情報入力シート!X61)</f>
        <v/>
      </c>
      <c r="K42" s="1268" t="str">
        <f>IF(基本情報入力シート!Y61="","",基本情報入力シート!Y61)</f>
        <v/>
      </c>
      <c r="L42" s="1274"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1">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86"/>
      <c r="C43" s="1263"/>
      <c r="D43" s="1263"/>
      <c r="E43" s="1263"/>
      <c r="F43" s="1264"/>
      <c r="G43" s="1268"/>
      <c r="H43" s="1268"/>
      <c r="I43" s="1268"/>
      <c r="J43" s="1375"/>
      <c r="K43" s="1268"/>
      <c r="L43" s="1274"/>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50"/>
      <c r="B44" s="1286"/>
      <c r="C44" s="1263"/>
      <c r="D44" s="1263"/>
      <c r="E44" s="1263"/>
      <c r="F44" s="1264"/>
      <c r="G44" s="1268"/>
      <c r="H44" s="1268"/>
      <c r="I44" s="1268"/>
      <c r="J44" s="1375"/>
      <c r="K44" s="1268"/>
      <c r="L44" s="1274"/>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2">IF(U44&lt;&gt;"","新規に適用","")</f>
        <v/>
      </c>
      <c r="AM44" s="1501">
        <f>IFERROR(IF(OR(N45="ベア加算",N45=""),0, IF(OR(U42="新加算Ⅰ",U42="新加算Ⅱ",U42="新加算Ⅲ",U42="新加算Ⅳ"),0,ROUNDDOWN(ROUND(L42*VLOOKUP(K42,【参考】数式用!$A$5:$I$27,MATCH("ベア加算",【参考】数式用!$B$4:$I$4,0)+1,0),0)*M42,0)*AG44)),"")</f>
        <v>0</v>
      </c>
      <c r="AN44" s="1359" t="str">
        <f>IF(AND(U44&lt;&gt;"",AN42=""),"新規に適用",IF(AND(U44&lt;&gt;"",AN42&lt;&gt;""),"継続で適用",""))</f>
        <v/>
      </c>
      <c r="AO44" s="1359" t="str">
        <f>IF(AND(U44&lt;&gt;"",AO42=""),"新規に適用",IF(AND(U44&lt;&gt;"",AO42&lt;&gt;""),"継続で適用",""))</f>
        <v/>
      </c>
      <c r="AP44" s="1361"/>
      <c r="AQ44" s="1359" t="str">
        <f>IF(AND(U44&lt;&gt;"",AQ42=""),"新規に適用",IF(AND(U44&lt;&gt;"",AQ42&lt;&gt;""),"継続で適用",""))</f>
        <v/>
      </c>
      <c r="AR44" s="1347" t="str">
        <f t="shared" si="19"/>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69"/>
      <c r="H45" s="1269"/>
      <c r="I45" s="1269"/>
      <c r="J45" s="1376"/>
      <c r="K45" s="1269"/>
      <c r="L45" s="1275"/>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3">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85" t="str">
        <f>IF(基本情報入力シート!C62="","",基本情報入力シート!C62)</f>
        <v/>
      </c>
      <c r="C46" s="1261"/>
      <c r="D46" s="1261"/>
      <c r="E46" s="1261"/>
      <c r="F46" s="1262"/>
      <c r="G46" s="1267" t="str">
        <f>IF(基本情報入力シート!M62="","",基本情報入力シート!M62)</f>
        <v/>
      </c>
      <c r="H46" s="1267" t="str">
        <f>IF(基本情報入力シート!R62="","",基本情報入力シート!R62)</f>
        <v/>
      </c>
      <c r="I46" s="1267" t="str">
        <f>IF(基本情報入力シート!W62="","",基本情報入力シート!W62)</f>
        <v/>
      </c>
      <c r="J46" s="1382" t="str">
        <f>IF(基本情報入力シート!X62="","",基本情報入力シート!X62)</f>
        <v/>
      </c>
      <c r="K46" s="1267" t="str">
        <f>IF(基本情報入力シート!Y62="","",基本情報入力シート!Y62)</f>
        <v/>
      </c>
      <c r="L46" s="1273" t="str">
        <f>IF(基本情報入力シート!AB62="","",基本情報入力シート!AB62)</f>
        <v/>
      </c>
      <c r="M46" s="1276"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4">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86"/>
      <c r="C47" s="1263"/>
      <c r="D47" s="1263"/>
      <c r="E47" s="1263"/>
      <c r="F47" s="1264"/>
      <c r="G47" s="1268"/>
      <c r="H47" s="1268"/>
      <c r="I47" s="1268"/>
      <c r="J47" s="1375"/>
      <c r="K47" s="1268"/>
      <c r="L47" s="1274"/>
      <c r="M47" s="1277"/>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50"/>
      <c r="B48" s="1286"/>
      <c r="C48" s="1263"/>
      <c r="D48" s="1263"/>
      <c r="E48" s="1263"/>
      <c r="F48" s="1264"/>
      <c r="G48" s="1268"/>
      <c r="H48" s="1268"/>
      <c r="I48" s="1268"/>
      <c r="J48" s="1375"/>
      <c r="K48" s="1268"/>
      <c r="L48" s="1274"/>
      <c r="M48" s="1277"/>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5">IF(U48&lt;&gt;"","新規に適用","")</f>
        <v/>
      </c>
      <c r="AM48" s="1501">
        <f>IFERROR(IF(OR(N49="ベア加算",N49=""),0, IF(OR(U46="新加算Ⅰ",U46="新加算Ⅱ",U46="新加算Ⅲ",U46="新加算Ⅳ"),0,ROUNDDOWN(ROUND(L46*VLOOKUP(K46,【参考】数式用!$A$5:$I$27,MATCH("ベア加算",【参考】数式用!$B$4:$I$4,0)+1,0),0)*M46,0)*AG48)),"")</f>
        <v>0</v>
      </c>
      <c r="AN48" s="1359" t="str">
        <f>IF(AND(U48&lt;&gt;"",AN46=""),"新規に適用",IF(AND(U48&lt;&gt;"",AN46&lt;&gt;""),"継続で適用",""))</f>
        <v/>
      </c>
      <c r="AO48" s="1359" t="str">
        <f>IF(AND(U48&lt;&gt;"",AO46=""),"新規に適用",IF(AND(U48&lt;&gt;"",AO46&lt;&gt;""),"継続で適用",""))</f>
        <v/>
      </c>
      <c r="AP48" s="1361"/>
      <c r="AQ48" s="1359" t="str">
        <f>IF(AND(U48&lt;&gt;"",AQ46=""),"新規に適用",IF(AND(U48&lt;&gt;"",AQ46&lt;&gt;""),"継続で適用",""))</f>
        <v/>
      </c>
      <c r="AR48" s="1347" t="str">
        <f t="shared" si="19"/>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69"/>
      <c r="H49" s="1269"/>
      <c r="I49" s="1269"/>
      <c r="J49" s="1376"/>
      <c r="K49" s="1269"/>
      <c r="L49" s="1275"/>
      <c r="M49" s="1278"/>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6">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85" t="str">
        <f>IF(基本情報入力シート!C63="","",基本情報入力シート!C63)</f>
        <v/>
      </c>
      <c r="C50" s="1261"/>
      <c r="D50" s="1261"/>
      <c r="E50" s="1261"/>
      <c r="F50" s="1262"/>
      <c r="G50" s="1267" t="str">
        <f>IF(基本情報入力シート!M63="","",基本情報入力シート!M63)</f>
        <v/>
      </c>
      <c r="H50" s="1267" t="str">
        <f>IF(基本情報入力シート!R63="","",基本情報入力シート!R63)</f>
        <v/>
      </c>
      <c r="I50" s="1267" t="str">
        <f>IF(基本情報入力シート!W63="","",基本情報入力シート!W63)</f>
        <v/>
      </c>
      <c r="J50" s="1382" t="str">
        <f>IF(基本情報入力シート!X63="","",基本情報入力シート!X63)</f>
        <v/>
      </c>
      <c r="K50" s="1267" t="str">
        <f>IF(基本情報入力シート!Y63="","",基本情報入力シート!Y63)</f>
        <v/>
      </c>
      <c r="L50" s="1273"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27">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86"/>
      <c r="C51" s="1401"/>
      <c r="D51" s="1401"/>
      <c r="E51" s="1401"/>
      <c r="F51" s="1264"/>
      <c r="G51" s="1268"/>
      <c r="H51" s="1268"/>
      <c r="I51" s="1268"/>
      <c r="J51" s="1375"/>
      <c r="K51" s="1268"/>
      <c r="L51" s="1274"/>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50"/>
      <c r="B52" s="1286"/>
      <c r="C52" s="1401"/>
      <c r="D52" s="1401"/>
      <c r="E52" s="1401"/>
      <c r="F52" s="1264"/>
      <c r="G52" s="1268"/>
      <c r="H52" s="1268"/>
      <c r="I52" s="1268"/>
      <c r="J52" s="1375"/>
      <c r="K52" s="1268"/>
      <c r="L52" s="1274"/>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28">IF(U52&lt;&gt;"","新規に適用","")</f>
        <v/>
      </c>
      <c r="AM52" s="1501">
        <f>IFERROR(IF(OR(N53="ベア加算",N53=""),0, IF(OR(U50="新加算Ⅰ",U50="新加算Ⅱ",U50="新加算Ⅲ",U50="新加算Ⅳ"),0,ROUNDDOWN(ROUND(L50*VLOOKUP(K50,【参考】数式用!$A$5:$I$27,MATCH("ベア加算",【参考】数式用!$B$4:$I$4,0)+1,0),0)*M50,0)*AG52)),"")</f>
        <v>0</v>
      </c>
      <c r="AN52" s="1359" t="str">
        <f>IF(AND(U52&lt;&gt;"",AN50=""),"新規に適用",IF(AND(U52&lt;&gt;"",AN50&lt;&gt;""),"継続で適用",""))</f>
        <v/>
      </c>
      <c r="AO52" s="1359" t="str">
        <f>IF(AND(U52&lt;&gt;"",AO50=""),"新規に適用",IF(AND(U52&lt;&gt;"",AO50&lt;&gt;""),"継続で適用",""))</f>
        <v/>
      </c>
      <c r="AP52" s="1361"/>
      <c r="AQ52" s="1359" t="str">
        <f>IF(AND(U52&lt;&gt;"",AQ50=""),"新規に適用",IF(AND(U52&lt;&gt;"",AQ50&lt;&gt;""),"継続で適用",""))</f>
        <v/>
      </c>
      <c r="AR52" s="1347" t="str">
        <f t="shared" si="19"/>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69"/>
      <c r="H53" s="1269"/>
      <c r="I53" s="1269"/>
      <c r="J53" s="1376"/>
      <c r="K53" s="1269"/>
      <c r="L53" s="1275"/>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29">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85" t="str">
        <f>IF(基本情報入力シート!C64="","",基本情報入力シート!C64)</f>
        <v/>
      </c>
      <c r="C54" s="1261"/>
      <c r="D54" s="1261"/>
      <c r="E54" s="1261"/>
      <c r="F54" s="1262"/>
      <c r="G54" s="1267" t="str">
        <f>IF(基本情報入力シート!M64="","",基本情報入力シート!M64)</f>
        <v/>
      </c>
      <c r="H54" s="1267" t="str">
        <f>IF(基本情報入力シート!R64="","",基本情報入力シート!R64)</f>
        <v/>
      </c>
      <c r="I54" s="1267" t="str">
        <f>IF(基本情報入力シート!W64="","",基本情報入力シート!W64)</f>
        <v/>
      </c>
      <c r="J54" s="1382" t="str">
        <f>IF(基本情報入力シート!X64="","",基本情報入力シート!X64)</f>
        <v/>
      </c>
      <c r="K54" s="1267" t="str">
        <f>IF(基本情報入力シート!Y64="","",基本情報入力シート!Y64)</f>
        <v/>
      </c>
      <c r="L54" s="1273" t="str">
        <f>IF(基本情報入力シート!AB64="","",基本情報入力シート!AB64)</f>
        <v/>
      </c>
      <c r="M54" s="1276"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0">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86"/>
      <c r="C55" s="1263"/>
      <c r="D55" s="1263"/>
      <c r="E55" s="1263"/>
      <c r="F55" s="1264"/>
      <c r="G55" s="1268"/>
      <c r="H55" s="1268"/>
      <c r="I55" s="1268"/>
      <c r="J55" s="1375"/>
      <c r="K55" s="1268"/>
      <c r="L55" s="1274"/>
      <c r="M55" s="1277"/>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50"/>
      <c r="B56" s="1286"/>
      <c r="C56" s="1263"/>
      <c r="D56" s="1263"/>
      <c r="E56" s="1263"/>
      <c r="F56" s="1264"/>
      <c r="G56" s="1268"/>
      <c r="H56" s="1268"/>
      <c r="I56" s="1268"/>
      <c r="J56" s="1375"/>
      <c r="K56" s="1268"/>
      <c r="L56" s="1274"/>
      <c r="M56" s="1277"/>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1">IF(U56&lt;&gt;"","新規に適用","")</f>
        <v/>
      </c>
      <c r="AM56" s="1501">
        <f>IFERROR(IF(OR(N57="ベア加算",N57=""),0, IF(OR(U54="新加算Ⅰ",U54="新加算Ⅱ",U54="新加算Ⅲ",U54="新加算Ⅳ"),0,ROUNDDOWN(ROUND(L54*VLOOKUP(K54,【参考】数式用!$A$5:$I$27,MATCH("ベア加算",【参考】数式用!$B$4:$I$4,0)+1,0),0)*M54,0)*AG56)),"")</f>
        <v>0</v>
      </c>
      <c r="AN56" s="1359" t="str">
        <f>IF(AND(U56&lt;&gt;"",AN54=""),"新規に適用",IF(AND(U56&lt;&gt;"",AN54&lt;&gt;""),"継続で適用",""))</f>
        <v/>
      </c>
      <c r="AO56" s="1359" t="str">
        <f>IF(AND(U56&lt;&gt;"",AO54=""),"新規に適用",IF(AND(U56&lt;&gt;"",AO54&lt;&gt;""),"継続で適用",""))</f>
        <v/>
      </c>
      <c r="AP56" s="1361"/>
      <c r="AQ56" s="1359" t="str">
        <f>IF(AND(U56&lt;&gt;"",AQ54=""),"新規に適用",IF(AND(U56&lt;&gt;"",AQ54&lt;&gt;""),"継続で適用",""))</f>
        <v/>
      </c>
      <c r="AR56" s="1347" t="str">
        <f t="shared" si="19"/>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69"/>
      <c r="H57" s="1269"/>
      <c r="I57" s="1269"/>
      <c r="J57" s="1376"/>
      <c r="K57" s="1269"/>
      <c r="L57" s="1275"/>
      <c r="M57" s="1278"/>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51">
        <v>12</v>
      </c>
      <c r="B58" s="1286" t="str">
        <f>IF(基本情報入力シート!C65="","",基本情報入力シート!C65)</f>
        <v/>
      </c>
      <c r="C58" s="1263"/>
      <c r="D58" s="1263"/>
      <c r="E58" s="1263"/>
      <c r="F58" s="1264"/>
      <c r="G58" s="1268" t="str">
        <f>IF(基本情報入力シート!M65="","",基本情報入力シート!M65)</f>
        <v/>
      </c>
      <c r="H58" s="1268" t="str">
        <f>IF(基本情報入力シート!R65="","",基本情報入力シート!R65)</f>
        <v/>
      </c>
      <c r="I58" s="1268" t="str">
        <f>IF(基本情報入力シート!W65="","",基本情報入力シート!W65)</f>
        <v/>
      </c>
      <c r="J58" s="1375" t="str">
        <f>IF(基本情報入力シート!X65="","",基本情報入力シート!X65)</f>
        <v/>
      </c>
      <c r="K58" s="1268" t="str">
        <f>IF(基本情報入力シート!Y65="","",基本情報入力シート!Y65)</f>
        <v/>
      </c>
      <c r="L58" s="1274"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3">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86"/>
      <c r="C59" s="1263"/>
      <c r="D59" s="1263"/>
      <c r="E59" s="1263"/>
      <c r="F59" s="1264"/>
      <c r="G59" s="1268"/>
      <c r="H59" s="1268"/>
      <c r="I59" s="1268"/>
      <c r="J59" s="1375"/>
      <c r="K59" s="1268"/>
      <c r="L59" s="1274"/>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50"/>
      <c r="B60" s="1286"/>
      <c r="C60" s="1263"/>
      <c r="D60" s="1263"/>
      <c r="E60" s="1263"/>
      <c r="F60" s="1264"/>
      <c r="G60" s="1268"/>
      <c r="H60" s="1268"/>
      <c r="I60" s="1268"/>
      <c r="J60" s="1375"/>
      <c r="K60" s="1268"/>
      <c r="L60" s="1274"/>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4">IF(U60&lt;&gt;"","新規に適用","")</f>
        <v/>
      </c>
      <c r="AM60" s="1501">
        <f>IFERROR(IF(OR(N61="ベア加算",N61=""),0, IF(OR(U58="新加算Ⅰ",U58="新加算Ⅱ",U58="新加算Ⅲ",U58="新加算Ⅳ"),0,ROUNDDOWN(ROUND(L58*VLOOKUP(K58,【参考】数式用!$A$5:$I$27,MATCH("ベア加算",【参考】数式用!$B$4:$I$4,0)+1,0),0)*M58,0)*AG60)),"")</f>
        <v>0</v>
      </c>
      <c r="AN60" s="1359" t="str">
        <f>IF(AND(U60&lt;&gt;"",AN58=""),"新規に適用",IF(AND(U60&lt;&gt;"",AN58&lt;&gt;""),"継続で適用",""))</f>
        <v/>
      </c>
      <c r="AO60" s="1359" t="str">
        <f>IF(AND(U60&lt;&gt;"",AO58=""),"新規に適用",IF(AND(U60&lt;&gt;"",AO58&lt;&gt;""),"継続で適用",""))</f>
        <v/>
      </c>
      <c r="AP60" s="1361"/>
      <c r="AQ60" s="1359" t="str">
        <f>IF(AND(U60&lt;&gt;"",AQ58=""),"新規に適用",IF(AND(U60&lt;&gt;"",AQ58&lt;&gt;""),"継続で適用",""))</f>
        <v/>
      </c>
      <c r="AR60" s="1347" t="str">
        <f t="shared" si="19"/>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69"/>
      <c r="H61" s="1269"/>
      <c r="I61" s="1269"/>
      <c r="J61" s="1376"/>
      <c r="K61" s="1269"/>
      <c r="L61" s="1275"/>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5">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85" t="str">
        <f>IF(基本情報入力シート!C66="","",基本情報入力シート!C66)</f>
        <v/>
      </c>
      <c r="C62" s="1261"/>
      <c r="D62" s="1261"/>
      <c r="E62" s="1261"/>
      <c r="F62" s="1262"/>
      <c r="G62" s="1267" t="str">
        <f>IF(基本情報入力シート!M66="","",基本情報入力シート!M66)</f>
        <v/>
      </c>
      <c r="H62" s="1267" t="str">
        <f>IF(基本情報入力シート!R66="","",基本情報入力シート!R66)</f>
        <v/>
      </c>
      <c r="I62" s="1267" t="str">
        <f>IF(基本情報入力シート!W66="","",基本情報入力シート!W66)</f>
        <v/>
      </c>
      <c r="J62" s="1382" t="str">
        <f>IF(基本情報入力シート!X66="","",基本情報入力シート!X66)</f>
        <v/>
      </c>
      <c r="K62" s="1267" t="str">
        <f>IF(基本情報入力シート!Y66="","",基本情報入力シート!Y66)</f>
        <v/>
      </c>
      <c r="L62" s="1273" t="str">
        <f>IF(基本情報入力シート!AB66="","",基本情報入力シート!AB66)</f>
        <v/>
      </c>
      <c r="M62" s="1276"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6">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86"/>
      <c r="C63" s="1263"/>
      <c r="D63" s="1263"/>
      <c r="E63" s="1263"/>
      <c r="F63" s="1264"/>
      <c r="G63" s="1268"/>
      <c r="H63" s="1268"/>
      <c r="I63" s="1268"/>
      <c r="J63" s="1375"/>
      <c r="K63" s="1268"/>
      <c r="L63" s="1274"/>
      <c r="M63" s="1277"/>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50"/>
      <c r="B64" s="1286"/>
      <c r="C64" s="1263"/>
      <c r="D64" s="1263"/>
      <c r="E64" s="1263"/>
      <c r="F64" s="1264"/>
      <c r="G64" s="1268"/>
      <c r="H64" s="1268"/>
      <c r="I64" s="1268"/>
      <c r="J64" s="1375"/>
      <c r="K64" s="1268"/>
      <c r="L64" s="1274"/>
      <c r="M64" s="1277"/>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37">IF(U64&lt;&gt;"","新規に適用","")</f>
        <v/>
      </c>
      <c r="AM64" s="1501">
        <f>IFERROR(IF(OR(N65="ベア加算",N65=""),0, IF(OR(U62="新加算Ⅰ",U62="新加算Ⅱ",U62="新加算Ⅲ",U62="新加算Ⅳ"),0,ROUNDDOWN(ROUND(L62*VLOOKUP(K62,【参考】数式用!$A$5:$I$27,MATCH("ベア加算",【参考】数式用!$B$4:$I$4,0)+1,0),0)*M62,0)*AG64)),"")</f>
        <v>0</v>
      </c>
      <c r="AN64" s="1359" t="str">
        <f>IF(AND(U64&lt;&gt;"",AN62=""),"新規に適用",IF(AND(U64&lt;&gt;"",AN62&lt;&gt;""),"継続で適用",""))</f>
        <v/>
      </c>
      <c r="AO64" s="1359" t="str">
        <f>IF(AND(U64&lt;&gt;"",AO62=""),"新規に適用",IF(AND(U64&lt;&gt;"",AO62&lt;&gt;""),"継続で適用",""))</f>
        <v/>
      </c>
      <c r="AP64" s="1361"/>
      <c r="AQ64" s="1359" t="str">
        <f>IF(AND(U64&lt;&gt;"",AQ62=""),"新規に適用",IF(AND(U64&lt;&gt;"",AQ62&lt;&gt;""),"継続で適用",""))</f>
        <v/>
      </c>
      <c r="AR64" s="1347" t="str">
        <f t="shared" si="19"/>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69"/>
      <c r="H65" s="1269"/>
      <c r="I65" s="1269"/>
      <c r="J65" s="1376"/>
      <c r="K65" s="1269"/>
      <c r="L65" s="1275"/>
      <c r="M65" s="1278"/>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38">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51">
        <v>14</v>
      </c>
      <c r="B66" s="1286" t="str">
        <f>IF(基本情報入力シート!C67="","",基本情報入力シート!C67)</f>
        <v/>
      </c>
      <c r="C66" s="1263"/>
      <c r="D66" s="1263"/>
      <c r="E66" s="1263"/>
      <c r="F66" s="1264"/>
      <c r="G66" s="1268" t="str">
        <f>IF(基本情報入力シート!M67="","",基本情報入力シート!M67)</f>
        <v/>
      </c>
      <c r="H66" s="1268" t="str">
        <f>IF(基本情報入力シート!R67="","",基本情報入力シート!R67)</f>
        <v/>
      </c>
      <c r="I66" s="1268" t="str">
        <f>IF(基本情報入力シート!W67="","",基本情報入力シート!W67)</f>
        <v/>
      </c>
      <c r="J66" s="1375" t="str">
        <f>IF(基本情報入力シート!X67="","",基本情報入力シート!X67)</f>
        <v/>
      </c>
      <c r="K66" s="1268" t="str">
        <f>IF(基本情報入力シート!Y67="","",基本情報入力シート!Y67)</f>
        <v/>
      </c>
      <c r="L66" s="1274"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39">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86"/>
      <c r="C67" s="1263"/>
      <c r="D67" s="1263"/>
      <c r="E67" s="1263"/>
      <c r="F67" s="1264"/>
      <c r="G67" s="1268"/>
      <c r="H67" s="1268"/>
      <c r="I67" s="1268"/>
      <c r="J67" s="1375"/>
      <c r="K67" s="1268"/>
      <c r="L67" s="1274"/>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50"/>
      <c r="B68" s="1286"/>
      <c r="C68" s="1263"/>
      <c r="D68" s="1263"/>
      <c r="E68" s="1263"/>
      <c r="F68" s="1264"/>
      <c r="G68" s="1268"/>
      <c r="H68" s="1268"/>
      <c r="I68" s="1268"/>
      <c r="J68" s="1375"/>
      <c r="K68" s="1268"/>
      <c r="L68" s="1274"/>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0">IF(U68&lt;&gt;"","新規に適用","")</f>
        <v/>
      </c>
      <c r="AM68" s="1501">
        <f>IFERROR(IF(OR(N69="ベア加算",N69=""),0, IF(OR(U66="新加算Ⅰ",U66="新加算Ⅱ",U66="新加算Ⅲ",U66="新加算Ⅳ"),0,ROUNDDOWN(ROUND(L66*VLOOKUP(K66,【参考】数式用!$A$5:$I$27,MATCH("ベア加算",【参考】数式用!$B$4:$I$4,0)+1,0),0)*M66,0)*AG68)),"")</f>
        <v>0</v>
      </c>
      <c r="AN68" s="1359" t="str">
        <f>IF(AND(U68&lt;&gt;"",AN66=""),"新規に適用",IF(AND(U68&lt;&gt;"",AN66&lt;&gt;""),"継続で適用",""))</f>
        <v/>
      </c>
      <c r="AO68" s="1359" t="str">
        <f>IF(AND(U68&lt;&gt;"",AO66=""),"新規に適用",IF(AND(U68&lt;&gt;"",AO66&lt;&gt;""),"継続で適用",""))</f>
        <v/>
      </c>
      <c r="AP68" s="1361"/>
      <c r="AQ68" s="1359" t="str">
        <f>IF(AND(U68&lt;&gt;"",AQ66=""),"新規に適用",IF(AND(U68&lt;&gt;"",AQ66&lt;&gt;""),"継続で適用",""))</f>
        <v/>
      </c>
      <c r="AR68" s="1347" t="str">
        <f t="shared" si="19"/>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69"/>
      <c r="H69" s="1269"/>
      <c r="I69" s="1269"/>
      <c r="J69" s="1376"/>
      <c r="K69" s="1269"/>
      <c r="L69" s="1275"/>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1">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85" t="str">
        <f>IF(基本情報入力シート!C68="","",基本情報入力シート!C68)</f>
        <v/>
      </c>
      <c r="C70" s="1261"/>
      <c r="D70" s="1261"/>
      <c r="E70" s="1261"/>
      <c r="F70" s="1262"/>
      <c r="G70" s="1267" t="str">
        <f>IF(基本情報入力シート!M68="","",基本情報入力シート!M68)</f>
        <v/>
      </c>
      <c r="H70" s="1267" t="str">
        <f>IF(基本情報入力シート!R68="","",基本情報入力シート!R68)</f>
        <v/>
      </c>
      <c r="I70" s="1267" t="str">
        <f>IF(基本情報入力シート!W68="","",基本情報入力シート!W68)</f>
        <v/>
      </c>
      <c r="J70" s="1382" t="str">
        <f>IF(基本情報入力シート!X68="","",基本情報入力シート!X68)</f>
        <v/>
      </c>
      <c r="K70" s="1267" t="str">
        <f>IF(基本情報入力シート!Y68="","",基本情報入力シート!Y68)</f>
        <v/>
      </c>
      <c r="L70" s="1273" t="str">
        <f>IF(基本情報入力シート!AB68="","",基本情報入力シート!AB68)</f>
        <v/>
      </c>
      <c r="M70" s="1276"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2">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86"/>
      <c r="C71" s="1263"/>
      <c r="D71" s="1263"/>
      <c r="E71" s="1263"/>
      <c r="F71" s="1264"/>
      <c r="G71" s="1268"/>
      <c r="H71" s="1268"/>
      <c r="I71" s="1268"/>
      <c r="J71" s="1375"/>
      <c r="K71" s="1268"/>
      <c r="L71" s="1274"/>
      <c r="M71" s="1277"/>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50"/>
      <c r="B72" s="1286"/>
      <c r="C72" s="1263"/>
      <c r="D72" s="1263"/>
      <c r="E72" s="1263"/>
      <c r="F72" s="1264"/>
      <c r="G72" s="1268"/>
      <c r="H72" s="1268"/>
      <c r="I72" s="1268"/>
      <c r="J72" s="1375"/>
      <c r="K72" s="1268"/>
      <c r="L72" s="1274"/>
      <c r="M72" s="1277"/>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3">IF(U72&lt;&gt;"","新規に適用","")</f>
        <v/>
      </c>
      <c r="AM72" s="1501">
        <f>IFERROR(IF(OR(N73="ベア加算",N73=""),0, IF(OR(U70="新加算Ⅰ",U70="新加算Ⅱ",U70="新加算Ⅲ",U70="新加算Ⅳ"),0,ROUNDDOWN(ROUND(L70*VLOOKUP(K70,【参考】数式用!$A$5:$I$27,MATCH("ベア加算",【参考】数式用!$B$4:$I$4,0)+1,0),0)*M70,0)*AG72)),"")</f>
        <v>0</v>
      </c>
      <c r="AN72" s="1359" t="str">
        <f>IF(AND(U72&lt;&gt;"",AN70=""),"新規に適用",IF(AND(U72&lt;&gt;"",AN70&lt;&gt;""),"継続で適用",""))</f>
        <v/>
      </c>
      <c r="AO72" s="1359" t="str">
        <f>IF(AND(U72&lt;&gt;"",AO70=""),"新規に適用",IF(AND(U72&lt;&gt;"",AO70&lt;&gt;""),"継続で適用",""))</f>
        <v/>
      </c>
      <c r="AP72" s="1361"/>
      <c r="AQ72" s="1359" t="str">
        <f>IF(AND(U72&lt;&gt;"",AQ70=""),"新規に適用",IF(AND(U72&lt;&gt;"",AQ70&lt;&gt;""),"継続で適用",""))</f>
        <v/>
      </c>
      <c r="AR72" s="1347" t="str">
        <f t="shared" si="19"/>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69"/>
      <c r="H73" s="1269"/>
      <c r="I73" s="1269"/>
      <c r="J73" s="1376"/>
      <c r="K73" s="1269"/>
      <c r="L73" s="1275"/>
      <c r="M73" s="1278"/>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4">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51">
        <v>16</v>
      </c>
      <c r="B74" s="1286" t="str">
        <f>IF(基本情報入力シート!C69="","",基本情報入力シート!C69)</f>
        <v/>
      </c>
      <c r="C74" s="1263"/>
      <c r="D74" s="1263"/>
      <c r="E74" s="1263"/>
      <c r="F74" s="1264"/>
      <c r="G74" s="1268" t="str">
        <f>IF(基本情報入力シート!M69="","",基本情報入力シート!M69)</f>
        <v/>
      </c>
      <c r="H74" s="1268" t="str">
        <f>IF(基本情報入力シート!R69="","",基本情報入力シート!R69)</f>
        <v/>
      </c>
      <c r="I74" s="1268" t="str">
        <f>IF(基本情報入力シート!W69="","",基本情報入力シート!W69)</f>
        <v/>
      </c>
      <c r="J74" s="1375" t="str">
        <f>IF(基本情報入力シート!X69="","",基本情報入力シート!X69)</f>
        <v/>
      </c>
      <c r="K74" s="1268" t="str">
        <f>IF(基本情報入力シート!Y69="","",基本情報入力シート!Y69)</f>
        <v/>
      </c>
      <c r="L74" s="1274"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5">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86"/>
      <c r="C75" s="1263"/>
      <c r="D75" s="1263"/>
      <c r="E75" s="1263"/>
      <c r="F75" s="1264"/>
      <c r="G75" s="1268"/>
      <c r="H75" s="1268"/>
      <c r="I75" s="1268"/>
      <c r="J75" s="1375"/>
      <c r="K75" s="1268"/>
      <c r="L75" s="1274"/>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50"/>
      <c r="B76" s="1286"/>
      <c r="C76" s="1263"/>
      <c r="D76" s="1263"/>
      <c r="E76" s="1263"/>
      <c r="F76" s="1264"/>
      <c r="G76" s="1268"/>
      <c r="H76" s="1268"/>
      <c r="I76" s="1268"/>
      <c r="J76" s="1375"/>
      <c r="K76" s="1268"/>
      <c r="L76" s="1274"/>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6">IF(U76&lt;&gt;"","新規に適用","")</f>
        <v/>
      </c>
      <c r="AM76" s="1501">
        <f>IFERROR(IF(OR(N77="ベア加算",N77=""),0, IF(OR(U74="新加算Ⅰ",U74="新加算Ⅱ",U74="新加算Ⅲ",U74="新加算Ⅳ"),0,ROUNDDOWN(ROUND(L74*VLOOKUP(K74,【参考】数式用!$A$5:$I$27,MATCH("ベア加算",【参考】数式用!$B$4:$I$4,0)+1,0),0)*M74,0)*AG76)),"")</f>
        <v>0</v>
      </c>
      <c r="AN76" s="1359" t="str">
        <f>IF(AND(U76&lt;&gt;"",AN74=""),"新規に適用",IF(AND(U76&lt;&gt;"",AN74&lt;&gt;""),"継続で適用",""))</f>
        <v/>
      </c>
      <c r="AO76" s="1359" t="str">
        <f>IF(AND(U76&lt;&gt;"",AO74=""),"新規に適用",IF(AND(U76&lt;&gt;"",AO74&lt;&gt;""),"継続で適用",""))</f>
        <v/>
      </c>
      <c r="AP76" s="1361"/>
      <c r="AQ76" s="1359" t="str">
        <f>IF(AND(U76&lt;&gt;"",AQ74=""),"新規に適用",IF(AND(U76&lt;&gt;"",AQ74&lt;&gt;""),"継続で適用",""))</f>
        <v/>
      </c>
      <c r="AR76" s="1347" t="str">
        <f t="shared" si="19"/>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69"/>
      <c r="H77" s="1269"/>
      <c r="I77" s="1269"/>
      <c r="J77" s="1376"/>
      <c r="K77" s="1269"/>
      <c r="L77" s="1275"/>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47">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85" t="str">
        <f>IF(基本情報入力シート!C70="","",基本情報入力シート!C70)</f>
        <v/>
      </c>
      <c r="C78" s="1261"/>
      <c r="D78" s="1261"/>
      <c r="E78" s="1261"/>
      <c r="F78" s="1262"/>
      <c r="G78" s="1267" t="str">
        <f>IF(基本情報入力シート!M70="","",基本情報入力シート!M70)</f>
        <v/>
      </c>
      <c r="H78" s="1267" t="str">
        <f>IF(基本情報入力シート!R70="","",基本情報入力シート!R70)</f>
        <v/>
      </c>
      <c r="I78" s="1267" t="str">
        <f>IF(基本情報入力シート!W70="","",基本情報入力シート!W70)</f>
        <v/>
      </c>
      <c r="J78" s="1382" t="str">
        <f>IF(基本情報入力シート!X70="","",基本情報入力シート!X70)</f>
        <v/>
      </c>
      <c r="K78" s="1267" t="str">
        <f>IF(基本情報入力シート!Y70="","",基本情報入力シート!Y70)</f>
        <v/>
      </c>
      <c r="L78" s="1273" t="str">
        <f>IF(基本情報入力シート!AB70="","",基本情報入力シート!AB70)</f>
        <v/>
      </c>
      <c r="M78" s="1276"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48">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86"/>
      <c r="C79" s="1263"/>
      <c r="D79" s="1263"/>
      <c r="E79" s="1263"/>
      <c r="F79" s="1264"/>
      <c r="G79" s="1268"/>
      <c r="H79" s="1268"/>
      <c r="I79" s="1268"/>
      <c r="J79" s="1375"/>
      <c r="K79" s="1268"/>
      <c r="L79" s="1274"/>
      <c r="M79" s="1277"/>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50"/>
      <c r="B80" s="1286"/>
      <c r="C80" s="1263"/>
      <c r="D80" s="1263"/>
      <c r="E80" s="1263"/>
      <c r="F80" s="1264"/>
      <c r="G80" s="1268"/>
      <c r="H80" s="1268"/>
      <c r="I80" s="1268"/>
      <c r="J80" s="1375"/>
      <c r="K80" s="1268"/>
      <c r="L80" s="1274"/>
      <c r="M80" s="1277"/>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49">IF(U80&lt;&gt;"","新規に適用","")</f>
        <v/>
      </c>
      <c r="AM80" s="1501">
        <f>IFERROR(IF(OR(N81="ベア加算",N81=""),0, IF(OR(U78="新加算Ⅰ",U78="新加算Ⅱ",U78="新加算Ⅲ",U78="新加算Ⅳ"),0,ROUNDDOWN(ROUND(L78*VLOOKUP(K78,【参考】数式用!$A$5:$I$27,MATCH("ベア加算",【参考】数式用!$B$4:$I$4,0)+1,0),0)*M78,0)*AG80)),"")</f>
        <v>0</v>
      </c>
      <c r="AN80" s="1359" t="str">
        <f>IF(AND(U80&lt;&gt;"",AN78=""),"新規に適用",IF(AND(U80&lt;&gt;"",AN78&lt;&gt;""),"継続で適用",""))</f>
        <v/>
      </c>
      <c r="AO80" s="1359" t="str">
        <f>IF(AND(U80&lt;&gt;"",AO78=""),"新規に適用",IF(AND(U80&lt;&gt;"",AO78&lt;&gt;""),"継続で適用",""))</f>
        <v/>
      </c>
      <c r="AP80" s="1361"/>
      <c r="AQ80" s="1359" t="str">
        <f>IF(AND(U80&lt;&gt;"",AQ78=""),"新規に適用",IF(AND(U80&lt;&gt;"",AQ78&lt;&gt;""),"継続で適用",""))</f>
        <v/>
      </c>
      <c r="AR80" s="1347" t="str">
        <f t="shared" si="19"/>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69"/>
      <c r="H81" s="1269"/>
      <c r="I81" s="1269"/>
      <c r="J81" s="1376"/>
      <c r="K81" s="1269"/>
      <c r="L81" s="1275"/>
      <c r="M81" s="1278"/>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0">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51">
        <v>18</v>
      </c>
      <c r="B82" s="1286" t="str">
        <f>IF(基本情報入力シート!C71="","",基本情報入力シート!C71)</f>
        <v/>
      </c>
      <c r="C82" s="1263"/>
      <c r="D82" s="1263"/>
      <c r="E82" s="1263"/>
      <c r="F82" s="1264"/>
      <c r="G82" s="1268" t="str">
        <f>IF(基本情報入力シート!M71="","",基本情報入力シート!M71)</f>
        <v/>
      </c>
      <c r="H82" s="1268" t="str">
        <f>IF(基本情報入力シート!R71="","",基本情報入力シート!R71)</f>
        <v/>
      </c>
      <c r="I82" s="1268" t="str">
        <f>IF(基本情報入力シート!W71="","",基本情報入力シート!W71)</f>
        <v/>
      </c>
      <c r="J82" s="1375" t="str">
        <f>IF(基本情報入力シート!X71="","",基本情報入力シート!X71)</f>
        <v/>
      </c>
      <c r="K82" s="1268" t="str">
        <f>IF(基本情報入力シート!Y71="","",基本情報入力シート!Y71)</f>
        <v/>
      </c>
      <c r="L82" s="1274"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1">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2">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86"/>
      <c r="C83" s="1263"/>
      <c r="D83" s="1263"/>
      <c r="E83" s="1263"/>
      <c r="F83" s="1264"/>
      <c r="G83" s="1268"/>
      <c r="H83" s="1268"/>
      <c r="I83" s="1268"/>
      <c r="J83" s="1375"/>
      <c r="K83" s="1268"/>
      <c r="L83" s="1274"/>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3">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50"/>
      <c r="B84" s="1286"/>
      <c r="C84" s="1263"/>
      <c r="D84" s="1263"/>
      <c r="E84" s="1263"/>
      <c r="F84" s="1264"/>
      <c r="G84" s="1268"/>
      <c r="H84" s="1268"/>
      <c r="I84" s="1268"/>
      <c r="J84" s="1375"/>
      <c r="K84" s="1268"/>
      <c r="L84" s="1274"/>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4">IF(U84&lt;&gt;"","新規に適用","")</f>
        <v/>
      </c>
      <c r="AM84" s="1501">
        <f>IFERROR(IF(OR(N85="ベア加算",N85=""),0, IF(OR(U82="新加算Ⅰ",U82="新加算Ⅱ",U82="新加算Ⅲ",U82="新加算Ⅳ"),0,ROUNDDOWN(ROUND(L82*VLOOKUP(K82,【参考】数式用!$A$5:$I$27,MATCH("ベア加算",【参考】数式用!$B$4:$I$4,0)+1,0),0)*M82,0)*AG84)),"")</f>
        <v>0</v>
      </c>
      <c r="AN84" s="1359" t="str">
        <f>IF(AND(U84&lt;&gt;"",AN82=""),"新規に適用",IF(AND(U84&lt;&gt;"",AN82&lt;&gt;""),"継続で適用",""))</f>
        <v/>
      </c>
      <c r="AO84" s="1359" t="str">
        <f>IF(AND(U84&lt;&gt;"",AO82=""),"新規に適用",IF(AND(U84&lt;&gt;"",AO82&lt;&gt;""),"継続で適用",""))</f>
        <v/>
      </c>
      <c r="AP84" s="1361"/>
      <c r="AQ84" s="1359" t="str">
        <f>IF(AND(U84&lt;&gt;"",AQ82=""),"新規に適用",IF(AND(U84&lt;&gt;"",AQ82&lt;&gt;""),"継続で適用",""))</f>
        <v/>
      </c>
      <c r="AR84" s="1347" t="str">
        <f t="shared" si="19"/>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69"/>
      <c r="H85" s="1269"/>
      <c r="I85" s="1269"/>
      <c r="J85" s="1376"/>
      <c r="K85" s="1269"/>
      <c r="L85" s="1275"/>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5">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85" t="str">
        <f>IF(基本情報入力シート!C72="","",基本情報入力シート!C72)</f>
        <v/>
      </c>
      <c r="C86" s="1261"/>
      <c r="D86" s="1261"/>
      <c r="E86" s="1261"/>
      <c r="F86" s="1262"/>
      <c r="G86" s="1267" t="str">
        <f>IF(基本情報入力シート!M72="","",基本情報入力シート!M72)</f>
        <v/>
      </c>
      <c r="H86" s="1267" t="str">
        <f>IF(基本情報入力シート!R72="","",基本情報入力シート!R72)</f>
        <v/>
      </c>
      <c r="I86" s="1267" t="str">
        <f>IF(基本情報入力シート!W72="","",基本情報入力シート!W72)</f>
        <v/>
      </c>
      <c r="J86" s="1382" t="str">
        <f>IF(基本情報入力シート!X72="","",基本情報入力シート!X72)</f>
        <v/>
      </c>
      <c r="K86" s="1267" t="str">
        <f>IF(基本情報入力シート!Y72="","",基本情報入力シート!Y72)</f>
        <v/>
      </c>
      <c r="L86" s="1273" t="str">
        <f>IF(基本情報入力シート!AB72="","",基本情報入力シート!AB72)</f>
        <v/>
      </c>
      <c r="M86" s="1276"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1"/>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6">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86"/>
      <c r="C87" s="1263"/>
      <c r="D87" s="1263"/>
      <c r="E87" s="1263"/>
      <c r="F87" s="1264"/>
      <c r="G87" s="1268"/>
      <c r="H87" s="1268"/>
      <c r="I87" s="1268"/>
      <c r="J87" s="1375"/>
      <c r="K87" s="1268"/>
      <c r="L87" s="1274"/>
      <c r="M87" s="1277"/>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3"/>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50"/>
      <c r="B88" s="1286"/>
      <c r="C88" s="1263"/>
      <c r="D88" s="1263"/>
      <c r="E88" s="1263"/>
      <c r="F88" s="1264"/>
      <c r="G88" s="1268"/>
      <c r="H88" s="1268"/>
      <c r="I88" s="1268"/>
      <c r="J88" s="1375"/>
      <c r="K88" s="1268"/>
      <c r="L88" s="1274"/>
      <c r="M88" s="1277"/>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57">IF(U88&lt;&gt;"","新規に適用","")</f>
        <v/>
      </c>
      <c r="AM88" s="1501">
        <f>IFERROR(IF(OR(N89="ベア加算",N89=""),0, IF(OR(U86="新加算Ⅰ",U86="新加算Ⅱ",U86="新加算Ⅲ",U86="新加算Ⅳ"),0,ROUNDDOWN(ROUND(L86*VLOOKUP(K86,【参考】数式用!$A$5:$I$27,MATCH("ベア加算",【参考】数式用!$B$4:$I$4,0)+1,0),0)*M86,0)*AG88)),"")</f>
        <v>0</v>
      </c>
      <c r="AN88" s="1359" t="str">
        <f>IF(AND(U88&lt;&gt;"",AN86=""),"新規に適用",IF(AND(U88&lt;&gt;"",AN86&lt;&gt;""),"継続で適用",""))</f>
        <v/>
      </c>
      <c r="AO88" s="1359" t="str">
        <f>IF(AND(U88&lt;&gt;"",AO86=""),"新規に適用",IF(AND(U88&lt;&gt;"",AO86&lt;&gt;""),"継続で適用",""))</f>
        <v/>
      </c>
      <c r="AP88" s="1361"/>
      <c r="AQ88" s="1359" t="str">
        <f>IF(AND(U88&lt;&gt;"",AQ86=""),"新規に適用",IF(AND(U88&lt;&gt;"",AQ86&lt;&gt;""),"継続で適用",""))</f>
        <v/>
      </c>
      <c r="AR88" s="1347" t="str">
        <f t="shared" si="19"/>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69"/>
      <c r="H89" s="1269"/>
      <c r="I89" s="1269"/>
      <c r="J89" s="1376"/>
      <c r="K89" s="1269"/>
      <c r="L89" s="1275"/>
      <c r="M89" s="1278"/>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58">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51">
        <v>20</v>
      </c>
      <c r="B90" s="1286" t="str">
        <f>IF(基本情報入力シート!C73="","",基本情報入力シート!C73)</f>
        <v/>
      </c>
      <c r="C90" s="1263"/>
      <c r="D90" s="1263"/>
      <c r="E90" s="1263"/>
      <c r="F90" s="1264"/>
      <c r="G90" s="1268" t="str">
        <f>IF(基本情報入力シート!M73="","",基本情報入力シート!M73)</f>
        <v/>
      </c>
      <c r="H90" s="1268" t="str">
        <f>IF(基本情報入力シート!R73="","",基本情報入力シート!R73)</f>
        <v/>
      </c>
      <c r="I90" s="1268" t="str">
        <f>IF(基本情報入力シート!W73="","",基本情報入力シート!W73)</f>
        <v/>
      </c>
      <c r="J90" s="1375" t="str">
        <f>IF(基本情報入力シート!X73="","",基本情報入力シート!X73)</f>
        <v/>
      </c>
      <c r="K90" s="1268" t="str">
        <f>IF(基本情報入力シート!Y73="","",基本情報入力シート!Y73)</f>
        <v/>
      </c>
      <c r="L90" s="1274"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1"/>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59">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86"/>
      <c r="C91" s="1263"/>
      <c r="D91" s="1263"/>
      <c r="E91" s="1263"/>
      <c r="F91" s="1264"/>
      <c r="G91" s="1268"/>
      <c r="H91" s="1268"/>
      <c r="I91" s="1268"/>
      <c r="J91" s="1375"/>
      <c r="K91" s="1268"/>
      <c r="L91" s="1274"/>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3"/>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50"/>
      <c r="B92" s="1286"/>
      <c r="C92" s="1263"/>
      <c r="D92" s="1263"/>
      <c r="E92" s="1263"/>
      <c r="F92" s="1264"/>
      <c r="G92" s="1268"/>
      <c r="H92" s="1268"/>
      <c r="I92" s="1268"/>
      <c r="J92" s="1375"/>
      <c r="K92" s="1268"/>
      <c r="L92" s="1274"/>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0">IF(U92&lt;&gt;"","新規に適用","")</f>
        <v/>
      </c>
      <c r="AM92" s="1501">
        <f>IFERROR(IF(OR(N93="ベア加算",N93=""),0, IF(OR(U90="新加算Ⅰ",U90="新加算Ⅱ",U90="新加算Ⅲ",U90="新加算Ⅳ"),0,ROUNDDOWN(ROUND(L90*VLOOKUP(K90,【参考】数式用!$A$5:$I$27,MATCH("ベア加算",【参考】数式用!$B$4:$I$4,0)+1,0),0)*M90,0)*AG92)),"")</f>
        <v>0</v>
      </c>
      <c r="AN92" s="1359" t="str">
        <f>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19"/>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69"/>
      <c r="H93" s="1269"/>
      <c r="I93" s="1269"/>
      <c r="J93" s="1376"/>
      <c r="K93" s="1269"/>
      <c r="L93" s="1275"/>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1">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85" t="str">
        <f>IF(基本情報入力シート!C74="","",基本情報入力シート!C74)</f>
        <v/>
      </c>
      <c r="C94" s="1261"/>
      <c r="D94" s="1261"/>
      <c r="E94" s="1261"/>
      <c r="F94" s="1262"/>
      <c r="G94" s="1267" t="str">
        <f>IF(基本情報入力シート!M74="","",基本情報入力シート!M74)</f>
        <v/>
      </c>
      <c r="H94" s="1267" t="str">
        <f>IF(基本情報入力シート!R74="","",基本情報入力シート!R74)</f>
        <v/>
      </c>
      <c r="I94" s="1267" t="str">
        <f>IF(基本情報入力シート!W74="","",基本情報入力シート!W74)</f>
        <v/>
      </c>
      <c r="J94" s="1382" t="str">
        <f>IF(基本情報入力シート!X74="","",基本情報入力シート!X74)</f>
        <v/>
      </c>
      <c r="K94" s="1267" t="str">
        <f>IF(基本情報入力シート!Y74="","",基本情報入力シート!Y74)</f>
        <v/>
      </c>
      <c r="L94" s="1273" t="str">
        <f>IF(基本情報入力シート!AB74="","",基本情報入力シート!AB74)</f>
        <v/>
      </c>
      <c r="M94" s="1276"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1"/>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2">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86"/>
      <c r="C95" s="1263"/>
      <c r="D95" s="1263"/>
      <c r="E95" s="1263"/>
      <c r="F95" s="1264"/>
      <c r="G95" s="1268"/>
      <c r="H95" s="1268"/>
      <c r="I95" s="1268"/>
      <c r="J95" s="1375"/>
      <c r="K95" s="1268"/>
      <c r="L95" s="1274"/>
      <c r="M95" s="1277"/>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3"/>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50"/>
      <c r="B96" s="1286"/>
      <c r="C96" s="1263"/>
      <c r="D96" s="1263"/>
      <c r="E96" s="1263"/>
      <c r="F96" s="1264"/>
      <c r="G96" s="1268"/>
      <c r="H96" s="1268"/>
      <c r="I96" s="1268"/>
      <c r="J96" s="1375"/>
      <c r="K96" s="1268"/>
      <c r="L96" s="1274"/>
      <c r="M96" s="1277"/>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3">IF(U96&lt;&gt;"","新規に適用","")</f>
        <v/>
      </c>
      <c r="AM96" s="1501">
        <f>IFERROR(IF(OR(N97="ベア加算",N97=""),0, IF(OR(U94="新加算Ⅰ",U94="新加算Ⅱ",U94="新加算Ⅲ",U94="新加算Ⅳ"),0,ROUNDDOWN(ROUND(L94*VLOOKUP(K94,【参考】数式用!$A$5:$I$27,MATCH("ベア加算",【参考】数式用!$B$4:$I$4,0)+1,0),0)*M94,0)*AG96)),"")</f>
        <v>0</v>
      </c>
      <c r="AN96" s="1359" t="str">
        <f>IF(AND(U96&lt;&gt;"",AN94=""),"新規に適用",IF(AND(U96&lt;&gt;"",AN94&lt;&gt;""),"継続で適用",""))</f>
        <v/>
      </c>
      <c r="AO96" s="1359" t="str">
        <f>IF(AND(U96&lt;&gt;"",AO94=""),"新規に適用",IF(AND(U96&lt;&gt;"",AO94&lt;&gt;""),"継続で適用",""))</f>
        <v/>
      </c>
      <c r="AP96" s="1361"/>
      <c r="AQ96" s="1359" t="str">
        <f>IF(AND(U96&lt;&gt;"",AQ94=""),"新規に適用",IF(AND(U96&lt;&gt;"",AQ94&lt;&gt;""),"継続で適用",""))</f>
        <v/>
      </c>
      <c r="AR96" s="1347" t="str">
        <f t="shared" si="19"/>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69"/>
      <c r="H97" s="1269"/>
      <c r="I97" s="1269"/>
      <c r="J97" s="1376"/>
      <c r="K97" s="1269"/>
      <c r="L97" s="1275"/>
      <c r="M97" s="1278"/>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51">
        <v>22</v>
      </c>
      <c r="B98" s="1286" t="str">
        <f>IF(基本情報入力シート!C75="","",基本情報入力シート!C75)</f>
        <v/>
      </c>
      <c r="C98" s="1263"/>
      <c r="D98" s="1263"/>
      <c r="E98" s="1263"/>
      <c r="F98" s="1264"/>
      <c r="G98" s="1268" t="str">
        <f>IF(基本情報入力シート!M75="","",基本情報入力シート!M75)</f>
        <v/>
      </c>
      <c r="H98" s="1268" t="str">
        <f>IF(基本情報入力シート!R75="","",基本情報入力シート!R75)</f>
        <v/>
      </c>
      <c r="I98" s="1268" t="str">
        <f>IF(基本情報入力シート!W75="","",基本情報入力シート!W75)</f>
        <v/>
      </c>
      <c r="J98" s="1375" t="str">
        <f>IF(基本情報入力シート!X75="","",基本情報入力シート!X75)</f>
        <v/>
      </c>
      <c r="K98" s="1268" t="str">
        <f>IF(基本情報入力シート!Y75="","",基本情報入力シート!Y75)</f>
        <v/>
      </c>
      <c r="L98" s="1274"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1"/>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5">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86"/>
      <c r="C99" s="1263"/>
      <c r="D99" s="1263"/>
      <c r="E99" s="1263"/>
      <c r="F99" s="1264"/>
      <c r="G99" s="1268"/>
      <c r="H99" s="1268"/>
      <c r="I99" s="1268"/>
      <c r="J99" s="1375"/>
      <c r="K99" s="1268"/>
      <c r="L99" s="1274"/>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3"/>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50"/>
      <c r="B100" s="1286"/>
      <c r="C100" s="1263"/>
      <c r="D100" s="1263"/>
      <c r="E100" s="1263"/>
      <c r="F100" s="1264"/>
      <c r="G100" s="1268"/>
      <c r="H100" s="1268"/>
      <c r="I100" s="1268"/>
      <c r="J100" s="1375"/>
      <c r="K100" s="1268"/>
      <c r="L100" s="1274"/>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66">IF(U100&lt;&gt;"","新規に適用","")</f>
        <v/>
      </c>
      <c r="AM100" s="1501">
        <f>IFERROR(IF(OR(N101="ベア加算",N101=""),0, IF(OR(U98="新加算Ⅰ",U98="新加算Ⅱ",U98="新加算Ⅲ",U98="新加算Ⅳ"),0,ROUNDDOWN(ROUND(L98*VLOOKUP(K98,【参考】数式用!$A$5:$I$27,MATCH("ベア加算",【参考】数式用!$B$4:$I$4,0)+1,0),0)*M98,0)*AG100)),"")</f>
        <v>0</v>
      </c>
      <c r="AN100" s="1359" t="str">
        <f>IF(AND(U100&lt;&gt;"",AN98=""),"新規に適用",IF(AND(U100&lt;&gt;"",AN98&lt;&gt;""),"継続で適用",""))</f>
        <v/>
      </c>
      <c r="AO100" s="1359" t="str">
        <f>IF(AND(U100&lt;&gt;"",AO98=""),"新規に適用",IF(AND(U100&lt;&gt;"",AO98&lt;&gt;""),"継続で適用",""))</f>
        <v/>
      </c>
      <c r="AP100" s="1361"/>
      <c r="AQ100" s="1359" t="str">
        <f>IF(AND(U100&lt;&gt;"",AQ98=""),"新規に適用",IF(AND(U100&lt;&gt;"",AQ98&lt;&gt;""),"継続で適用",""))</f>
        <v/>
      </c>
      <c r="AR100" s="1347" t="str">
        <f t="shared" si="19"/>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69"/>
      <c r="H101" s="1269"/>
      <c r="I101" s="1269"/>
      <c r="J101" s="1376"/>
      <c r="K101" s="1269"/>
      <c r="L101" s="1275"/>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67">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86" t="str">
        <f>IF(基本情報入力シート!C76="","",基本情報入力シート!C76)</f>
        <v/>
      </c>
      <c r="C102" s="1263"/>
      <c r="D102" s="1263"/>
      <c r="E102" s="1263"/>
      <c r="F102" s="1264"/>
      <c r="G102" s="1268" t="str">
        <f>IF(基本情報入力シート!M76="","",基本情報入力シート!M76)</f>
        <v/>
      </c>
      <c r="H102" s="1268" t="str">
        <f>IF(基本情報入力シート!R76="","",基本情報入力シート!R76)</f>
        <v/>
      </c>
      <c r="I102" s="1268" t="str">
        <f>IF(基本情報入力シート!W76="","",基本情報入力シート!W76)</f>
        <v/>
      </c>
      <c r="J102" s="1375" t="str">
        <f>IF(基本情報入力シート!X76="","",基本情報入力シート!X76)</f>
        <v/>
      </c>
      <c r="K102" s="1268" t="str">
        <f>IF(基本情報入力シート!Y76="","",基本情報入力シート!Y76)</f>
        <v/>
      </c>
      <c r="L102" s="1274"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1"/>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68">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86"/>
      <c r="C103" s="1263"/>
      <c r="D103" s="1263"/>
      <c r="E103" s="1263"/>
      <c r="F103" s="1264"/>
      <c r="G103" s="1268"/>
      <c r="H103" s="1268"/>
      <c r="I103" s="1268"/>
      <c r="J103" s="1375"/>
      <c r="K103" s="1268"/>
      <c r="L103" s="1274"/>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3"/>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50"/>
      <c r="B104" s="1286"/>
      <c r="C104" s="1263"/>
      <c r="D104" s="1263"/>
      <c r="E104" s="1263"/>
      <c r="F104" s="1264"/>
      <c r="G104" s="1268"/>
      <c r="H104" s="1268"/>
      <c r="I104" s="1268"/>
      <c r="J104" s="1375"/>
      <c r="K104" s="1268"/>
      <c r="L104" s="1274"/>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69">IF(U104&lt;&gt;"","新規に適用","")</f>
        <v/>
      </c>
      <c r="AM104" s="1501">
        <f>IFERROR(IF(OR(N105="ベア加算",N105=""),0, IF(OR(U102="新加算Ⅰ",U102="新加算Ⅱ",U102="新加算Ⅲ",U102="新加算Ⅳ"),0,ROUNDDOWN(ROUND(L102*VLOOKUP(K102,【参考】数式用!$A$5:$I$27,MATCH("ベア加算",【参考】数式用!$B$4:$I$4,0)+1,0),0)*M102,0)*AG104)),"")</f>
        <v>0</v>
      </c>
      <c r="AN104" s="1359" t="str">
        <f>IF(AND(U104&lt;&gt;"",AN102=""),"新規に適用",IF(AND(U104&lt;&gt;"",AN102&lt;&gt;""),"継続で適用",""))</f>
        <v/>
      </c>
      <c r="AO104" s="1359" t="str">
        <f>IF(AND(U104&lt;&gt;"",AO102=""),"新規に適用",IF(AND(U104&lt;&gt;"",AO102&lt;&gt;""),"継続で適用",""))</f>
        <v/>
      </c>
      <c r="AP104" s="1361"/>
      <c r="AQ104" s="1359" t="str">
        <f>IF(AND(U104&lt;&gt;"",AQ102=""),"新規に適用",IF(AND(U104&lt;&gt;"",AQ102&lt;&gt;""),"継続で適用",""))</f>
        <v/>
      </c>
      <c r="AR104" s="1347" t="str">
        <f t="shared" ref="AR104:AR164" si="70">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69"/>
      <c r="H105" s="1269"/>
      <c r="I105" s="1269"/>
      <c r="J105" s="1376"/>
      <c r="K105" s="1269"/>
      <c r="L105" s="1275"/>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1">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51">
        <v>24</v>
      </c>
      <c r="B106" s="1285" t="str">
        <f>IF(基本情報入力シート!C77="","",基本情報入力シート!C77)</f>
        <v/>
      </c>
      <c r="C106" s="1261"/>
      <c r="D106" s="1261"/>
      <c r="E106" s="1261"/>
      <c r="F106" s="1262"/>
      <c r="G106" s="1267" t="str">
        <f>IF(基本情報入力シート!M77="","",基本情報入力シート!M77)</f>
        <v/>
      </c>
      <c r="H106" s="1267" t="str">
        <f>IF(基本情報入力シート!R77="","",基本情報入力シート!R77)</f>
        <v/>
      </c>
      <c r="I106" s="1267" t="str">
        <f>IF(基本情報入力シート!W77="","",基本情報入力シート!W77)</f>
        <v/>
      </c>
      <c r="J106" s="1382" t="str">
        <f>IF(基本情報入力シート!X77="","",基本情報入力シート!X77)</f>
        <v/>
      </c>
      <c r="K106" s="1267" t="str">
        <f>IF(基本情報入力シート!Y77="","",基本情報入力シート!Y77)</f>
        <v/>
      </c>
      <c r="L106" s="1273" t="str">
        <f>IF(基本情報入力シート!AB77="","",基本情報入力シート!AB77)</f>
        <v/>
      </c>
      <c r="M106" s="1276"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1"/>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2">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86"/>
      <c r="C107" s="1263"/>
      <c r="D107" s="1263"/>
      <c r="E107" s="1263"/>
      <c r="F107" s="1264"/>
      <c r="G107" s="1268"/>
      <c r="H107" s="1268"/>
      <c r="I107" s="1268"/>
      <c r="J107" s="1375"/>
      <c r="K107" s="1268"/>
      <c r="L107" s="1274"/>
      <c r="M107" s="1277"/>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3"/>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50"/>
      <c r="B108" s="1286"/>
      <c r="C108" s="1263"/>
      <c r="D108" s="1263"/>
      <c r="E108" s="1263"/>
      <c r="F108" s="1264"/>
      <c r="G108" s="1268"/>
      <c r="H108" s="1268"/>
      <c r="I108" s="1268"/>
      <c r="J108" s="1375"/>
      <c r="K108" s="1268"/>
      <c r="L108" s="1274"/>
      <c r="M108" s="1277"/>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3">IF(U108&lt;&gt;"","新規に適用","")</f>
        <v/>
      </c>
      <c r="AM108" s="1501">
        <f>IFERROR(IF(OR(N109="ベア加算",N109=""),0, IF(OR(U106="新加算Ⅰ",U106="新加算Ⅱ",U106="新加算Ⅲ",U106="新加算Ⅳ"),0,ROUNDDOWN(ROUND(L106*VLOOKUP(K106,【参考】数式用!$A$5:$I$27,MATCH("ベア加算",【参考】数式用!$B$4:$I$4,0)+1,0),0)*M106,0)*AG108)),"")</f>
        <v>0</v>
      </c>
      <c r="AN108" s="1359" t="str">
        <f>IF(AND(U108&lt;&gt;"",AN106=""),"新規に適用",IF(AND(U108&lt;&gt;"",AN106&lt;&gt;""),"継続で適用",""))</f>
        <v/>
      </c>
      <c r="AO108" s="1359" t="str">
        <f>IF(AND(U108&lt;&gt;"",AO106=""),"新規に適用",IF(AND(U108&lt;&gt;"",AO106&lt;&gt;""),"継続で適用",""))</f>
        <v/>
      </c>
      <c r="AP108" s="1361"/>
      <c r="AQ108" s="1359" t="str">
        <f>IF(AND(U108&lt;&gt;"",AQ106=""),"新規に適用",IF(AND(U108&lt;&gt;"",AQ106&lt;&gt;""),"継続で適用",""))</f>
        <v/>
      </c>
      <c r="AR108" s="1347" t="str">
        <f t="shared" si="70"/>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69"/>
      <c r="H109" s="1269"/>
      <c r="I109" s="1269"/>
      <c r="J109" s="1376"/>
      <c r="K109" s="1269"/>
      <c r="L109" s="1275"/>
      <c r="M109" s="1278"/>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4">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86" t="str">
        <f>IF(基本情報入力シート!C78="","",基本情報入力シート!C78)</f>
        <v/>
      </c>
      <c r="C110" s="1263"/>
      <c r="D110" s="1263"/>
      <c r="E110" s="1263"/>
      <c r="F110" s="1264"/>
      <c r="G110" s="1268" t="str">
        <f>IF(基本情報入力シート!M78="","",基本情報入力シート!M78)</f>
        <v/>
      </c>
      <c r="H110" s="1268" t="str">
        <f>IF(基本情報入力シート!R78="","",基本情報入力シート!R78)</f>
        <v/>
      </c>
      <c r="I110" s="1268" t="str">
        <f>IF(基本情報入力シート!W78="","",基本情報入力シート!W78)</f>
        <v/>
      </c>
      <c r="J110" s="1375" t="str">
        <f>IF(基本情報入力シート!X78="","",基本情報入力シート!X78)</f>
        <v/>
      </c>
      <c r="K110" s="1268" t="str">
        <f>IF(基本情報入力シート!Y78="","",基本情報入力シート!Y78)</f>
        <v/>
      </c>
      <c r="L110" s="1274"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1"/>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5">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86"/>
      <c r="C111" s="1263"/>
      <c r="D111" s="1263"/>
      <c r="E111" s="1263"/>
      <c r="F111" s="1264"/>
      <c r="G111" s="1268"/>
      <c r="H111" s="1268"/>
      <c r="I111" s="1268"/>
      <c r="J111" s="1375"/>
      <c r="K111" s="1268"/>
      <c r="L111" s="1274"/>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3"/>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50"/>
      <c r="B112" s="1286"/>
      <c r="C112" s="1263"/>
      <c r="D112" s="1263"/>
      <c r="E112" s="1263"/>
      <c r="F112" s="1264"/>
      <c r="G112" s="1268"/>
      <c r="H112" s="1268"/>
      <c r="I112" s="1268"/>
      <c r="J112" s="1375"/>
      <c r="K112" s="1268"/>
      <c r="L112" s="1274"/>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76">IF(U112&lt;&gt;"","新規に適用","")</f>
        <v/>
      </c>
      <c r="AM112" s="1501">
        <f>IFERROR(IF(OR(N113="ベア加算",N113=""),0, IF(OR(U110="新加算Ⅰ",U110="新加算Ⅱ",U110="新加算Ⅲ",U110="新加算Ⅳ"),0,ROUNDDOWN(ROUND(L110*VLOOKUP(K110,【参考】数式用!$A$5:$I$27,MATCH("ベア加算",【参考】数式用!$B$4:$I$4,0)+1,0),0)*M110,0)*AG112)),"")</f>
        <v>0</v>
      </c>
      <c r="AN112" s="1359" t="str">
        <f>IF(AND(U112&lt;&gt;"",AN110=""),"新規に適用",IF(AND(U112&lt;&gt;"",AN110&lt;&gt;""),"継続で適用",""))</f>
        <v/>
      </c>
      <c r="AO112" s="1359" t="str">
        <f>IF(AND(U112&lt;&gt;"",AO110=""),"新規に適用",IF(AND(U112&lt;&gt;"",AO110&lt;&gt;""),"継続で適用",""))</f>
        <v/>
      </c>
      <c r="AP112" s="1361"/>
      <c r="AQ112" s="1359" t="str">
        <f>IF(AND(U112&lt;&gt;"",AQ110=""),"新規に適用",IF(AND(U112&lt;&gt;"",AQ110&lt;&gt;""),"継続で適用",""))</f>
        <v/>
      </c>
      <c r="AR112" s="1347" t="str">
        <f t="shared" si="70"/>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69"/>
      <c r="H113" s="1269"/>
      <c r="I113" s="1269"/>
      <c r="J113" s="1376"/>
      <c r="K113" s="1269"/>
      <c r="L113" s="1275"/>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77">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51">
        <v>26</v>
      </c>
      <c r="B114" s="1285" t="str">
        <f>IF(基本情報入力シート!C79="","",基本情報入力シート!C79)</f>
        <v/>
      </c>
      <c r="C114" s="1261"/>
      <c r="D114" s="1261"/>
      <c r="E114" s="1261"/>
      <c r="F114" s="1262"/>
      <c r="G114" s="1267" t="str">
        <f>IF(基本情報入力シート!M79="","",基本情報入力シート!M79)</f>
        <v/>
      </c>
      <c r="H114" s="1267" t="str">
        <f>IF(基本情報入力シート!R79="","",基本情報入力シート!R79)</f>
        <v/>
      </c>
      <c r="I114" s="1267" t="str">
        <f>IF(基本情報入力シート!W79="","",基本情報入力シート!W79)</f>
        <v/>
      </c>
      <c r="J114" s="1382" t="str">
        <f>IF(基本情報入力シート!X79="","",基本情報入力シート!X79)</f>
        <v/>
      </c>
      <c r="K114" s="1267" t="str">
        <f>IF(基本情報入力シート!Y79="","",基本情報入力シート!Y79)</f>
        <v/>
      </c>
      <c r="L114" s="1273" t="str">
        <f>IF(基本情報入力シート!AB79="","",基本情報入力シート!AB79)</f>
        <v/>
      </c>
      <c r="M114" s="1276"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1"/>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78">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86"/>
      <c r="C115" s="1263"/>
      <c r="D115" s="1263"/>
      <c r="E115" s="1263"/>
      <c r="F115" s="1264"/>
      <c r="G115" s="1268"/>
      <c r="H115" s="1268"/>
      <c r="I115" s="1268"/>
      <c r="J115" s="1375"/>
      <c r="K115" s="1268"/>
      <c r="L115" s="1274"/>
      <c r="M115" s="1277"/>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3"/>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50"/>
      <c r="B116" s="1286"/>
      <c r="C116" s="1263"/>
      <c r="D116" s="1263"/>
      <c r="E116" s="1263"/>
      <c r="F116" s="1264"/>
      <c r="G116" s="1268"/>
      <c r="H116" s="1268"/>
      <c r="I116" s="1268"/>
      <c r="J116" s="1375"/>
      <c r="K116" s="1268"/>
      <c r="L116" s="1274"/>
      <c r="M116" s="1277"/>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79">IF(U116&lt;&gt;"","新規に適用","")</f>
        <v/>
      </c>
      <c r="AM116" s="1501">
        <f>IFERROR(IF(OR(N117="ベア加算",N117=""),0, IF(OR(U114="新加算Ⅰ",U114="新加算Ⅱ",U114="新加算Ⅲ",U114="新加算Ⅳ"),0,ROUNDDOWN(ROUND(L114*VLOOKUP(K114,【参考】数式用!$A$5:$I$27,MATCH("ベア加算",【参考】数式用!$B$4:$I$4,0)+1,0),0)*M114,0)*AG116)),"")</f>
        <v>0</v>
      </c>
      <c r="AN116" s="1359" t="str">
        <f>IF(AND(U116&lt;&gt;"",AN114=""),"新規に適用",IF(AND(U116&lt;&gt;"",AN114&lt;&gt;""),"継続で適用",""))</f>
        <v/>
      </c>
      <c r="AO116" s="1359" t="str">
        <f>IF(AND(U116&lt;&gt;"",AO114=""),"新規に適用",IF(AND(U116&lt;&gt;"",AO114&lt;&gt;""),"継続で適用",""))</f>
        <v/>
      </c>
      <c r="AP116" s="1361"/>
      <c r="AQ116" s="1359" t="str">
        <f>IF(AND(U116&lt;&gt;"",AQ114=""),"新規に適用",IF(AND(U116&lt;&gt;"",AQ114&lt;&gt;""),"継続で適用",""))</f>
        <v/>
      </c>
      <c r="AR116" s="1347" t="str">
        <f t="shared" si="70"/>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69"/>
      <c r="H117" s="1269"/>
      <c r="I117" s="1269"/>
      <c r="J117" s="1376"/>
      <c r="K117" s="1269"/>
      <c r="L117" s="1275"/>
      <c r="M117" s="1278"/>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0">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86" t="str">
        <f>IF(基本情報入力シート!C80="","",基本情報入力シート!C80)</f>
        <v/>
      </c>
      <c r="C118" s="1263"/>
      <c r="D118" s="1263"/>
      <c r="E118" s="1263"/>
      <c r="F118" s="1264"/>
      <c r="G118" s="1268" t="str">
        <f>IF(基本情報入力シート!M80="","",基本情報入力シート!M80)</f>
        <v/>
      </c>
      <c r="H118" s="1268" t="str">
        <f>IF(基本情報入力シート!R80="","",基本情報入力シート!R80)</f>
        <v/>
      </c>
      <c r="I118" s="1268" t="str">
        <f>IF(基本情報入力シート!W80="","",基本情報入力シート!W80)</f>
        <v/>
      </c>
      <c r="J118" s="1375" t="str">
        <f>IF(基本情報入力シート!X80="","",基本情報入力シート!X80)</f>
        <v/>
      </c>
      <c r="K118" s="1268" t="str">
        <f>IF(基本情報入力シート!Y80="","",基本情報入力シート!Y80)</f>
        <v/>
      </c>
      <c r="L118" s="1274"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1"/>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1">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86"/>
      <c r="C119" s="1263"/>
      <c r="D119" s="1263"/>
      <c r="E119" s="1263"/>
      <c r="F119" s="1264"/>
      <c r="G119" s="1268"/>
      <c r="H119" s="1268"/>
      <c r="I119" s="1268"/>
      <c r="J119" s="1375"/>
      <c r="K119" s="1268"/>
      <c r="L119" s="1274"/>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3"/>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50"/>
      <c r="B120" s="1286"/>
      <c r="C120" s="1263"/>
      <c r="D120" s="1263"/>
      <c r="E120" s="1263"/>
      <c r="F120" s="1264"/>
      <c r="G120" s="1268"/>
      <c r="H120" s="1268"/>
      <c r="I120" s="1268"/>
      <c r="J120" s="1375"/>
      <c r="K120" s="1268"/>
      <c r="L120" s="1274"/>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2">IF(U120&lt;&gt;"","新規に適用","")</f>
        <v/>
      </c>
      <c r="AM120" s="1501">
        <f>IFERROR(IF(OR(N121="ベア加算",N121=""),0, IF(OR(U118="新加算Ⅰ",U118="新加算Ⅱ",U118="新加算Ⅲ",U118="新加算Ⅳ"),0,ROUNDDOWN(ROUND(L118*VLOOKUP(K118,【参考】数式用!$A$5:$I$27,MATCH("ベア加算",【参考】数式用!$B$4:$I$4,0)+1,0),0)*M118,0)*AG120)),"")</f>
        <v>0</v>
      </c>
      <c r="AN120" s="1359" t="str">
        <f>IF(AND(U120&lt;&gt;"",AN118=""),"新規に適用",IF(AND(U120&lt;&gt;"",AN118&lt;&gt;""),"継続で適用",""))</f>
        <v/>
      </c>
      <c r="AO120" s="1359" t="str">
        <f>IF(AND(U120&lt;&gt;"",AO118=""),"新規に適用",IF(AND(U120&lt;&gt;"",AO118&lt;&gt;""),"継続で適用",""))</f>
        <v/>
      </c>
      <c r="AP120" s="1361"/>
      <c r="AQ120" s="1359" t="str">
        <f>IF(AND(U120&lt;&gt;"",AQ118=""),"新規に適用",IF(AND(U120&lt;&gt;"",AQ118&lt;&gt;""),"継続で適用",""))</f>
        <v/>
      </c>
      <c r="AR120" s="1347" t="str">
        <f t="shared" si="70"/>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69"/>
      <c r="H121" s="1269"/>
      <c r="I121" s="1269"/>
      <c r="J121" s="1376"/>
      <c r="K121" s="1269"/>
      <c r="L121" s="1275"/>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3">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51">
        <v>28</v>
      </c>
      <c r="B122" s="1285" t="str">
        <f>IF(基本情報入力シート!C81="","",基本情報入力シート!C81)</f>
        <v/>
      </c>
      <c r="C122" s="1261"/>
      <c r="D122" s="1261"/>
      <c r="E122" s="1261"/>
      <c r="F122" s="1262"/>
      <c r="G122" s="1267" t="str">
        <f>IF(基本情報入力シート!M81="","",基本情報入力シート!M81)</f>
        <v/>
      </c>
      <c r="H122" s="1267" t="str">
        <f>IF(基本情報入力シート!R81="","",基本情報入力シート!R81)</f>
        <v/>
      </c>
      <c r="I122" s="1267" t="str">
        <f>IF(基本情報入力シート!W81="","",基本情報入力シート!W81)</f>
        <v/>
      </c>
      <c r="J122" s="1382" t="str">
        <f>IF(基本情報入力シート!X81="","",基本情報入力シート!X81)</f>
        <v/>
      </c>
      <c r="K122" s="1267" t="str">
        <f>IF(基本情報入力シート!Y81="","",基本情報入力シート!Y81)</f>
        <v/>
      </c>
      <c r="L122" s="1273" t="str">
        <f>IF(基本情報入力シート!AB81="","",基本情報入力シート!AB81)</f>
        <v/>
      </c>
      <c r="M122" s="1276"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1"/>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4">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86"/>
      <c r="C123" s="1263"/>
      <c r="D123" s="1263"/>
      <c r="E123" s="1263"/>
      <c r="F123" s="1264"/>
      <c r="G123" s="1268"/>
      <c r="H123" s="1268"/>
      <c r="I123" s="1268"/>
      <c r="J123" s="1375"/>
      <c r="K123" s="1268"/>
      <c r="L123" s="1274"/>
      <c r="M123" s="1277"/>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3"/>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50"/>
      <c r="B124" s="1286"/>
      <c r="C124" s="1263"/>
      <c r="D124" s="1263"/>
      <c r="E124" s="1263"/>
      <c r="F124" s="1264"/>
      <c r="G124" s="1268"/>
      <c r="H124" s="1268"/>
      <c r="I124" s="1268"/>
      <c r="J124" s="1375"/>
      <c r="K124" s="1268"/>
      <c r="L124" s="1274"/>
      <c r="M124" s="1277"/>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5">IF(U124&lt;&gt;"","新規に適用","")</f>
        <v/>
      </c>
      <c r="AM124" s="1501">
        <f>IFERROR(IF(OR(N125="ベア加算",N125=""),0, IF(OR(U122="新加算Ⅰ",U122="新加算Ⅱ",U122="新加算Ⅲ",U122="新加算Ⅳ"),0,ROUNDDOWN(ROUND(L122*VLOOKUP(K122,【参考】数式用!$A$5:$I$27,MATCH("ベア加算",【参考】数式用!$B$4:$I$4,0)+1,0),0)*M122,0)*AG124)),"")</f>
        <v>0</v>
      </c>
      <c r="AN124" s="1359" t="str">
        <f>IF(AND(U124&lt;&gt;"",AN122=""),"新規に適用",IF(AND(U124&lt;&gt;"",AN122&lt;&gt;""),"継続で適用",""))</f>
        <v/>
      </c>
      <c r="AO124" s="1359" t="str">
        <f>IF(AND(U124&lt;&gt;"",AO122=""),"新規に適用",IF(AND(U124&lt;&gt;"",AO122&lt;&gt;""),"継続で適用",""))</f>
        <v/>
      </c>
      <c r="AP124" s="1361"/>
      <c r="AQ124" s="1359" t="str">
        <f>IF(AND(U124&lt;&gt;"",AQ122=""),"新規に適用",IF(AND(U124&lt;&gt;"",AQ122&lt;&gt;""),"継続で適用",""))</f>
        <v/>
      </c>
      <c r="AR124" s="1347" t="str">
        <f t="shared" si="70"/>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69"/>
      <c r="H125" s="1269"/>
      <c r="I125" s="1269"/>
      <c r="J125" s="1376"/>
      <c r="K125" s="1269"/>
      <c r="L125" s="1275"/>
      <c r="M125" s="1278"/>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86">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86" t="str">
        <f>IF(基本情報入力シート!C82="","",基本情報入力シート!C82)</f>
        <v/>
      </c>
      <c r="C126" s="1263"/>
      <c r="D126" s="1263"/>
      <c r="E126" s="1263"/>
      <c r="F126" s="1264"/>
      <c r="G126" s="1268" t="str">
        <f>IF(基本情報入力シート!M82="","",基本情報入力シート!M82)</f>
        <v/>
      </c>
      <c r="H126" s="1268" t="str">
        <f>IF(基本情報入力シート!R82="","",基本情報入力シート!R82)</f>
        <v/>
      </c>
      <c r="I126" s="1268" t="str">
        <f>IF(基本情報入力シート!W82="","",基本情報入力シート!W82)</f>
        <v/>
      </c>
      <c r="J126" s="1375" t="str">
        <f>IF(基本情報入力シート!X82="","",基本情報入力シート!X82)</f>
        <v/>
      </c>
      <c r="K126" s="1268" t="str">
        <f>IF(基本情報入力シート!Y82="","",基本情報入力シート!Y82)</f>
        <v/>
      </c>
      <c r="L126" s="1274"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1"/>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87">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86"/>
      <c r="C127" s="1263"/>
      <c r="D127" s="1263"/>
      <c r="E127" s="1263"/>
      <c r="F127" s="1264"/>
      <c r="G127" s="1268"/>
      <c r="H127" s="1268"/>
      <c r="I127" s="1268"/>
      <c r="J127" s="1375"/>
      <c r="K127" s="1268"/>
      <c r="L127" s="1274"/>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3"/>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50"/>
      <c r="B128" s="1286"/>
      <c r="C128" s="1263"/>
      <c r="D128" s="1263"/>
      <c r="E128" s="1263"/>
      <c r="F128" s="1264"/>
      <c r="G128" s="1268"/>
      <c r="H128" s="1268"/>
      <c r="I128" s="1268"/>
      <c r="J128" s="1375"/>
      <c r="K128" s="1268"/>
      <c r="L128" s="1274"/>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88">IF(U128&lt;&gt;"","新規に適用","")</f>
        <v/>
      </c>
      <c r="AM128" s="1501">
        <f>IFERROR(IF(OR(N129="ベア加算",N129=""),0, IF(OR(U126="新加算Ⅰ",U126="新加算Ⅱ",U126="新加算Ⅲ",U126="新加算Ⅳ"),0,ROUNDDOWN(ROUND(L126*VLOOKUP(K126,【参考】数式用!$A$5:$I$27,MATCH("ベア加算",【参考】数式用!$B$4:$I$4,0)+1,0),0)*M126,0)*AG128)),"")</f>
        <v>0</v>
      </c>
      <c r="AN128" s="1359" t="str">
        <f>IF(AND(U128&lt;&gt;"",AN126=""),"新規に適用",IF(AND(U128&lt;&gt;"",AN126&lt;&gt;""),"継続で適用",""))</f>
        <v/>
      </c>
      <c r="AO128" s="1359" t="str">
        <f>IF(AND(U128&lt;&gt;"",AO126=""),"新規に適用",IF(AND(U128&lt;&gt;"",AO126&lt;&gt;""),"継続で適用",""))</f>
        <v/>
      </c>
      <c r="AP128" s="1361"/>
      <c r="AQ128" s="1359" t="str">
        <f>IF(AND(U128&lt;&gt;"",AQ126=""),"新規に適用",IF(AND(U128&lt;&gt;"",AQ126&lt;&gt;""),"継続で適用",""))</f>
        <v/>
      </c>
      <c r="AR128" s="1347" t="str">
        <f t="shared" si="70"/>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69"/>
      <c r="H129" s="1269"/>
      <c r="I129" s="1269"/>
      <c r="J129" s="1376"/>
      <c r="K129" s="1269"/>
      <c r="L129" s="1275"/>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89">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51">
        <v>30</v>
      </c>
      <c r="B130" s="1285" t="str">
        <f>IF(基本情報入力シート!C83="","",基本情報入力シート!C83)</f>
        <v/>
      </c>
      <c r="C130" s="1261"/>
      <c r="D130" s="1261"/>
      <c r="E130" s="1261"/>
      <c r="F130" s="1262"/>
      <c r="G130" s="1267" t="str">
        <f>IF(基本情報入力シート!M83="","",基本情報入力シート!M83)</f>
        <v/>
      </c>
      <c r="H130" s="1267" t="str">
        <f>IF(基本情報入力シート!R83="","",基本情報入力シート!R83)</f>
        <v/>
      </c>
      <c r="I130" s="1267" t="str">
        <f>IF(基本情報入力シート!W83="","",基本情報入力シート!W83)</f>
        <v/>
      </c>
      <c r="J130" s="1382" t="str">
        <f>IF(基本情報入力シート!X83="","",基本情報入力シート!X83)</f>
        <v/>
      </c>
      <c r="K130" s="1267" t="str">
        <f>IF(基本情報入力シート!Y83="","",基本情報入力シート!Y83)</f>
        <v/>
      </c>
      <c r="L130" s="1273" t="str">
        <f>IF(基本情報入力シート!AB83="","",基本情報入力シート!AB83)</f>
        <v/>
      </c>
      <c r="M130" s="1276"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1"/>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0">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86"/>
      <c r="C131" s="1263"/>
      <c r="D131" s="1263"/>
      <c r="E131" s="1263"/>
      <c r="F131" s="1264"/>
      <c r="G131" s="1268"/>
      <c r="H131" s="1268"/>
      <c r="I131" s="1268"/>
      <c r="J131" s="1375"/>
      <c r="K131" s="1268"/>
      <c r="L131" s="1274"/>
      <c r="M131" s="1277"/>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3"/>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50"/>
      <c r="B132" s="1286"/>
      <c r="C132" s="1263"/>
      <c r="D132" s="1263"/>
      <c r="E132" s="1263"/>
      <c r="F132" s="1264"/>
      <c r="G132" s="1268"/>
      <c r="H132" s="1268"/>
      <c r="I132" s="1268"/>
      <c r="J132" s="1375"/>
      <c r="K132" s="1268"/>
      <c r="L132" s="1274"/>
      <c r="M132" s="1277"/>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1">IF(U132&lt;&gt;"","新規に適用","")</f>
        <v/>
      </c>
      <c r="AM132" s="1501">
        <f>IFERROR(IF(OR(N133="ベア加算",N133=""),0, IF(OR(U130="新加算Ⅰ",U130="新加算Ⅱ",U130="新加算Ⅲ",U130="新加算Ⅳ"),0,ROUNDDOWN(ROUND(L130*VLOOKUP(K130,【参考】数式用!$A$5:$I$27,MATCH("ベア加算",【参考】数式用!$B$4:$I$4,0)+1,0),0)*M130,0)*AG132)),"")</f>
        <v>0</v>
      </c>
      <c r="AN132" s="1359" t="str">
        <f>IF(AND(U132&lt;&gt;"",AN130=""),"新規に適用",IF(AND(U132&lt;&gt;"",AN130&lt;&gt;""),"継続で適用",""))</f>
        <v/>
      </c>
      <c r="AO132" s="1359" t="str">
        <f>IF(AND(U132&lt;&gt;"",AO130=""),"新規に適用",IF(AND(U132&lt;&gt;"",AO130&lt;&gt;""),"継続で適用",""))</f>
        <v/>
      </c>
      <c r="AP132" s="1361"/>
      <c r="AQ132" s="1359" t="str">
        <f>IF(AND(U132&lt;&gt;"",AQ130=""),"新規に適用",IF(AND(U132&lt;&gt;"",AQ130&lt;&gt;""),"継続で適用",""))</f>
        <v/>
      </c>
      <c r="AR132" s="1347" t="str">
        <f t="shared" si="70"/>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69"/>
      <c r="H133" s="1269"/>
      <c r="I133" s="1269"/>
      <c r="J133" s="1376"/>
      <c r="K133" s="1269"/>
      <c r="L133" s="1275"/>
      <c r="M133" s="1278"/>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2">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86" t="str">
        <f>IF(基本情報入力シート!C84="","",基本情報入力シート!C84)</f>
        <v/>
      </c>
      <c r="C134" s="1263"/>
      <c r="D134" s="1263"/>
      <c r="E134" s="1263"/>
      <c r="F134" s="1264"/>
      <c r="G134" s="1268" t="str">
        <f>IF(基本情報入力シート!M84="","",基本情報入力シート!M84)</f>
        <v/>
      </c>
      <c r="H134" s="1268" t="str">
        <f>IF(基本情報入力シート!R84="","",基本情報入力シート!R84)</f>
        <v/>
      </c>
      <c r="I134" s="1268" t="str">
        <f>IF(基本情報入力シート!W84="","",基本情報入力シート!W84)</f>
        <v/>
      </c>
      <c r="J134" s="1375" t="str">
        <f>IF(基本情報入力シート!X84="","",基本情報入力シート!X84)</f>
        <v/>
      </c>
      <c r="K134" s="1268" t="str">
        <f>IF(基本情報入力シート!Y84="","",基本情報入力シート!Y84)</f>
        <v/>
      </c>
      <c r="L134" s="1274"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1"/>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3">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86"/>
      <c r="C135" s="1263"/>
      <c r="D135" s="1263"/>
      <c r="E135" s="1263"/>
      <c r="F135" s="1264"/>
      <c r="G135" s="1268"/>
      <c r="H135" s="1268"/>
      <c r="I135" s="1268"/>
      <c r="J135" s="1375"/>
      <c r="K135" s="1268"/>
      <c r="L135" s="1274"/>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3"/>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50"/>
      <c r="B136" s="1286"/>
      <c r="C136" s="1263"/>
      <c r="D136" s="1263"/>
      <c r="E136" s="1263"/>
      <c r="F136" s="1264"/>
      <c r="G136" s="1268"/>
      <c r="H136" s="1268"/>
      <c r="I136" s="1268"/>
      <c r="J136" s="1375"/>
      <c r="K136" s="1268"/>
      <c r="L136" s="1274"/>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4">IF(U136&lt;&gt;"","新規に適用","")</f>
        <v/>
      </c>
      <c r="AM136" s="1501">
        <f>IFERROR(IF(OR(N137="ベア加算",N137=""),0, IF(OR(U134="新加算Ⅰ",U134="新加算Ⅱ",U134="新加算Ⅲ",U134="新加算Ⅳ"),0,ROUNDDOWN(ROUND(L134*VLOOKUP(K134,【参考】数式用!$A$5:$I$27,MATCH("ベア加算",【参考】数式用!$B$4:$I$4,0)+1,0),0)*M134,0)*AG136)),"")</f>
        <v>0</v>
      </c>
      <c r="AN136" s="1359" t="str">
        <f>IF(AND(U136&lt;&gt;"",AN134=""),"新規に適用",IF(AND(U136&lt;&gt;"",AN134&lt;&gt;""),"継続で適用",""))</f>
        <v/>
      </c>
      <c r="AO136" s="1359" t="str">
        <f>IF(AND(U136&lt;&gt;"",AO134=""),"新規に適用",IF(AND(U136&lt;&gt;"",AO134&lt;&gt;""),"継続で適用",""))</f>
        <v/>
      </c>
      <c r="AP136" s="1361"/>
      <c r="AQ136" s="1359" t="str">
        <f>IF(AND(U136&lt;&gt;"",AQ134=""),"新規に適用",IF(AND(U136&lt;&gt;"",AQ134&lt;&gt;""),"継続で適用",""))</f>
        <v/>
      </c>
      <c r="AR136" s="1347" t="str">
        <f t="shared" si="70"/>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69"/>
      <c r="H137" s="1269"/>
      <c r="I137" s="1269"/>
      <c r="J137" s="1376"/>
      <c r="K137" s="1269"/>
      <c r="L137" s="1275"/>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51">
        <v>32</v>
      </c>
      <c r="B138" s="1285" t="str">
        <f>IF(基本情報入力シート!C85="","",基本情報入力シート!C85)</f>
        <v/>
      </c>
      <c r="C138" s="1261"/>
      <c r="D138" s="1261"/>
      <c r="E138" s="1261"/>
      <c r="F138" s="1262"/>
      <c r="G138" s="1267" t="str">
        <f>IF(基本情報入力シート!M85="","",基本情報入力シート!M85)</f>
        <v/>
      </c>
      <c r="H138" s="1267" t="str">
        <f>IF(基本情報入力シート!R85="","",基本情報入力シート!R85)</f>
        <v/>
      </c>
      <c r="I138" s="1267" t="str">
        <f>IF(基本情報入力シート!W85="","",基本情報入力シート!W85)</f>
        <v/>
      </c>
      <c r="J138" s="1382" t="str">
        <f>IF(基本情報入力シート!X85="","",基本情報入力シート!X85)</f>
        <v/>
      </c>
      <c r="K138" s="1267" t="str">
        <f>IF(基本情報入力シート!Y85="","",基本情報入力シート!Y85)</f>
        <v/>
      </c>
      <c r="L138" s="1273" t="str">
        <f>IF(基本情報入力シート!AB85="","",基本情報入力シート!AB85)</f>
        <v/>
      </c>
      <c r="M138" s="1276"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1"/>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96">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86"/>
      <c r="C139" s="1263"/>
      <c r="D139" s="1263"/>
      <c r="E139" s="1263"/>
      <c r="F139" s="1264"/>
      <c r="G139" s="1268"/>
      <c r="H139" s="1268"/>
      <c r="I139" s="1268"/>
      <c r="J139" s="1375"/>
      <c r="K139" s="1268"/>
      <c r="L139" s="1274"/>
      <c r="M139" s="1277"/>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3"/>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50"/>
      <c r="B140" s="1286"/>
      <c r="C140" s="1263"/>
      <c r="D140" s="1263"/>
      <c r="E140" s="1263"/>
      <c r="F140" s="1264"/>
      <c r="G140" s="1268"/>
      <c r="H140" s="1268"/>
      <c r="I140" s="1268"/>
      <c r="J140" s="1375"/>
      <c r="K140" s="1268"/>
      <c r="L140" s="1274"/>
      <c r="M140" s="1277"/>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97">IF(U140&lt;&gt;"","新規に適用","")</f>
        <v/>
      </c>
      <c r="AM140" s="1501">
        <f>IFERROR(IF(OR(N141="ベア加算",N141=""),0, IF(OR(U138="新加算Ⅰ",U138="新加算Ⅱ",U138="新加算Ⅲ",U138="新加算Ⅳ"),0,ROUNDDOWN(ROUND(L138*VLOOKUP(K138,【参考】数式用!$A$5:$I$27,MATCH("ベア加算",【参考】数式用!$B$4:$I$4,0)+1,0),0)*M138,0)*AG140)),"")</f>
        <v>0</v>
      </c>
      <c r="AN140" s="1359" t="str">
        <f>IF(AND(U140&lt;&gt;"",AN138=""),"新規に適用",IF(AND(U140&lt;&gt;"",AN138&lt;&gt;""),"継続で適用",""))</f>
        <v/>
      </c>
      <c r="AO140" s="1359" t="str">
        <f>IF(AND(U140&lt;&gt;"",AO138=""),"新規に適用",IF(AND(U140&lt;&gt;"",AO138&lt;&gt;""),"継続で適用",""))</f>
        <v/>
      </c>
      <c r="AP140" s="1361"/>
      <c r="AQ140" s="1359" t="str">
        <f>IF(AND(U140&lt;&gt;"",AQ138=""),"新規に適用",IF(AND(U140&lt;&gt;"",AQ138&lt;&gt;""),"継続で適用",""))</f>
        <v/>
      </c>
      <c r="AR140" s="1347" t="str">
        <f t="shared" si="70"/>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69"/>
      <c r="H141" s="1269"/>
      <c r="I141" s="1269"/>
      <c r="J141" s="1376"/>
      <c r="K141" s="1269"/>
      <c r="L141" s="1275"/>
      <c r="M141" s="1278"/>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98">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86" t="str">
        <f>IF(基本情報入力シート!C86="","",基本情報入力シート!C86)</f>
        <v/>
      </c>
      <c r="C142" s="1263"/>
      <c r="D142" s="1263"/>
      <c r="E142" s="1263"/>
      <c r="F142" s="1264"/>
      <c r="G142" s="1268" t="str">
        <f>IF(基本情報入力シート!M86="","",基本情報入力シート!M86)</f>
        <v/>
      </c>
      <c r="H142" s="1268" t="str">
        <f>IF(基本情報入力シート!R86="","",基本情報入力シート!R86)</f>
        <v/>
      </c>
      <c r="I142" s="1268" t="str">
        <f>IF(基本情報入力シート!W86="","",基本情報入力シート!W86)</f>
        <v/>
      </c>
      <c r="J142" s="1375" t="str">
        <f>IF(基本情報入力シート!X86="","",基本情報入力シート!X86)</f>
        <v/>
      </c>
      <c r="K142" s="1268" t="str">
        <f>IF(基本情報入力シート!Y86="","",基本情報入力シート!Y86)</f>
        <v/>
      </c>
      <c r="L142" s="1274"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1"/>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99">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86"/>
      <c r="C143" s="1263"/>
      <c r="D143" s="1263"/>
      <c r="E143" s="1263"/>
      <c r="F143" s="1264"/>
      <c r="G143" s="1268"/>
      <c r="H143" s="1268"/>
      <c r="I143" s="1268"/>
      <c r="J143" s="1375"/>
      <c r="K143" s="1268"/>
      <c r="L143" s="1274"/>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3"/>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50"/>
      <c r="B144" s="1286"/>
      <c r="C144" s="1263"/>
      <c r="D144" s="1263"/>
      <c r="E144" s="1263"/>
      <c r="F144" s="1264"/>
      <c r="G144" s="1268"/>
      <c r="H144" s="1268"/>
      <c r="I144" s="1268"/>
      <c r="J144" s="1375"/>
      <c r="K144" s="1268"/>
      <c r="L144" s="1274"/>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0">IF(U144&lt;&gt;"","新規に適用","")</f>
        <v/>
      </c>
      <c r="AM144" s="1501">
        <f>IFERROR(IF(OR(N145="ベア加算",N145=""),0, IF(OR(U142="新加算Ⅰ",U142="新加算Ⅱ",U142="新加算Ⅲ",U142="新加算Ⅳ"),0,ROUNDDOWN(ROUND(L142*VLOOKUP(K142,【参考】数式用!$A$5:$I$27,MATCH("ベア加算",【参考】数式用!$B$4:$I$4,0)+1,0),0)*M142,0)*AG144)),"")</f>
        <v>0</v>
      </c>
      <c r="AN144" s="1359" t="str">
        <f>IF(AND(U144&lt;&gt;"",AN142=""),"新規に適用",IF(AND(U144&lt;&gt;"",AN142&lt;&gt;""),"継続で適用",""))</f>
        <v/>
      </c>
      <c r="AO144" s="1359" t="str">
        <f>IF(AND(U144&lt;&gt;"",AO142=""),"新規に適用",IF(AND(U144&lt;&gt;"",AO142&lt;&gt;""),"継続で適用",""))</f>
        <v/>
      </c>
      <c r="AP144" s="1361"/>
      <c r="AQ144" s="1359" t="str">
        <f>IF(AND(U144&lt;&gt;"",AQ142=""),"新規に適用",IF(AND(U144&lt;&gt;"",AQ142&lt;&gt;""),"継続で適用",""))</f>
        <v/>
      </c>
      <c r="AR144" s="1347" t="str">
        <f t="shared" si="70"/>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69"/>
      <c r="H145" s="1269"/>
      <c r="I145" s="1269"/>
      <c r="J145" s="1376"/>
      <c r="K145" s="1269"/>
      <c r="L145" s="1275"/>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1">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51">
        <v>34</v>
      </c>
      <c r="B146" s="1285" t="str">
        <f>IF(基本情報入力シート!C87="","",基本情報入力シート!C87)</f>
        <v/>
      </c>
      <c r="C146" s="1261"/>
      <c r="D146" s="1261"/>
      <c r="E146" s="1261"/>
      <c r="F146" s="1262"/>
      <c r="G146" s="1267" t="str">
        <f>IF(基本情報入力シート!M87="","",基本情報入力シート!M87)</f>
        <v/>
      </c>
      <c r="H146" s="1267" t="str">
        <f>IF(基本情報入力シート!R87="","",基本情報入力シート!R87)</f>
        <v/>
      </c>
      <c r="I146" s="1267" t="str">
        <f>IF(基本情報入力シート!W87="","",基本情報入力シート!W87)</f>
        <v/>
      </c>
      <c r="J146" s="1382" t="str">
        <f>IF(基本情報入力シート!X87="","",基本情報入力シート!X87)</f>
        <v/>
      </c>
      <c r="K146" s="1267" t="str">
        <f>IF(基本情報入力シート!Y87="","",基本情報入力シート!Y87)</f>
        <v/>
      </c>
      <c r="L146" s="1273" t="str">
        <f>IF(基本情報入力シート!AB87="","",基本情報入力シート!AB87)</f>
        <v/>
      </c>
      <c r="M146" s="1276"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2">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3">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86"/>
      <c r="C147" s="1263"/>
      <c r="D147" s="1263"/>
      <c r="E147" s="1263"/>
      <c r="F147" s="1264"/>
      <c r="G147" s="1268"/>
      <c r="H147" s="1268"/>
      <c r="I147" s="1268"/>
      <c r="J147" s="1375"/>
      <c r="K147" s="1268"/>
      <c r="L147" s="1274"/>
      <c r="M147" s="1277"/>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4">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50"/>
      <c r="B148" s="1286"/>
      <c r="C148" s="1263"/>
      <c r="D148" s="1263"/>
      <c r="E148" s="1263"/>
      <c r="F148" s="1264"/>
      <c r="G148" s="1268"/>
      <c r="H148" s="1268"/>
      <c r="I148" s="1268"/>
      <c r="J148" s="1375"/>
      <c r="K148" s="1268"/>
      <c r="L148" s="1274"/>
      <c r="M148" s="1277"/>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5">IF(U148&lt;&gt;"","新規に適用","")</f>
        <v/>
      </c>
      <c r="AM148" s="1501">
        <f>IFERROR(IF(OR(N149="ベア加算",N149=""),0, IF(OR(U146="新加算Ⅰ",U146="新加算Ⅱ",U146="新加算Ⅲ",U146="新加算Ⅳ"),0,ROUNDDOWN(ROUND(L146*VLOOKUP(K146,【参考】数式用!$A$5:$I$27,MATCH("ベア加算",【参考】数式用!$B$4:$I$4,0)+1,0),0)*M146,0)*AG148)),"")</f>
        <v>0</v>
      </c>
      <c r="AN148" s="1359" t="str">
        <f>IF(AND(U148&lt;&gt;"",AN146=""),"新規に適用",IF(AND(U148&lt;&gt;"",AN146&lt;&gt;""),"継続で適用",""))</f>
        <v/>
      </c>
      <c r="AO148" s="1359" t="str">
        <f>IF(AND(U148&lt;&gt;"",AO146=""),"新規に適用",IF(AND(U148&lt;&gt;"",AO146&lt;&gt;""),"継続で適用",""))</f>
        <v/>
      </c>
      <c r="AP148" s="1361"/>
      <c r="AQ148" s="1359" t="str">
        <f>IF(AND(U148&lt;&gt;"",AQ146=""),"新規に適用",IF(AND(U148&lt;&gt;"",AQ146&lt;&gt;""),"継続で適用",""))</f>
        <v/>
      </c>
      <c r="AR148" s="1347" t="str">
        <f t="shared" si="70"/>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69"/>
      <c r="H149" s="1269"/>
      <c r="I149" s="1269"/>
      <c r="J149" s="1376"/>
      <c r="K149" s="1269"/>
      <c r="L149" s="1275"/>
      <c r="M149" s="1278"/>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06">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86" t="str">
        <f>IF(基本情報入力シート!C88="","",基本情報入力シート!C88)</f>
        <v/>
      </c>
      <c r="C150" s="1263"/>
      <c r="D150" s="1263"/>
      <c r="E150" s="1263"/>
      <c r="F150" s="1264"/>
      <c r="G150" s="1268" t="str">
        <f>IF(基本情報入力シート!M88="","",基本情報入力シート!M88)</f>
        <v/>
      </c>
      <c r="H150" s="1268" t="str">
        <f>IF(基本情報入力シート!R88="","",基本情報入力シート!R88)</f>
        <v/>
      </c>
      <c r="I150" s="1268" t="str">
        <f>IF(基本情報入力シート!W88="","",基本情報入力シート!W88)</f>
        <v/>
      </c>
      <c r="J150" s="1375" t="str">
        <f>IF(基本情報入力シート!X88="","",基本情報入力シート!X88)</f>
        <v/>
      </c>
      <c r="K150" s="1268" t="str">
        <f>IF(基本情報入力シート!Y88="","",基本情報入力シート!Y88)</f>
        <v/>
      </c>
      <c r="L150" s="1274"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2"/>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07">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86"/>
      <c r="C151" s="1263"/>
      <c r="D151" s="1263"/>
      <c r="E151" s="1263"/>
      <c r="F151" s="1264"/>
      <c r="G151" s="1268"/>
      <c r="H151" s="1268"/>
      <c r="I151" s="1268"/>
      <c r="J151" s="1375"/>
      <c r="K151" s="1268"/>
      <c r="L151" s="1274"/>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4"/>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50"/>
      <c r="B152" s="1286"/>
      <c r="C152" s="1263"/>
      <c r="D152" s="1263"/>
      <c r="E152" s="1263"/>
      <c r="F152" s="1264"/>
      <c r="G152" s="1268"/>
      <c r="H152" s="1268"/>
      <c r="I152" s="1268"/>
      <c r="J152" s="1375"/>
      <c r="K152" s="1268"/>
      <c r="L152" s="1274"/>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08">IF(U152&lt;&gt;"","新規に適用","")</f>
        <v/>
      </c>
      <c r="AM152" s="1501">
        <f>IFERROR(IF(OR(N153="ベア加算",N153=""),0, IF(OR(U150="新加算Ⅰ",U150="新加算Ⅱ",U150="新加算Ⅲ",U150="新加算Ⅳ"),0,ROUNDDOWN(ROUND(L150*VLOOKUP(K150,【参考】数式用!$A$5:$I$27,MATCH("ベア加算",【参考】数式用!$B$4:$I$4,0)+1,0),0)*M150,0)*AG152)),"")</f>
        <v>0</v>
      </c>
      <c r="AN152" s="1359" t="str">
        <f>IF(AND(U152&lt;&gt;"",AN150=""),"新規に適用",IF(AND(U152&lt;&gt;"",AN150&lt;&gt;""),"継続で適用",""))</f>
        <v/>
      </c>
      <c r="AO152" s="1359" t="str">
        <f>IF(AND(U152&lt;&gt;"",AO150=""),"新規に適用",IF(AND(U152&lt;&gt;"",AO150&lt;&gt;""),"継続で適用",""))</f>
        <v/>
      </c>
      <c r="AP152" s="1361"/>
      <c r="AQ152" s="1359" t="str">
        <f>IF(AND(U152&lt;&gt;"",AQ150=""),"新規に適用",IF(AND(U152&lt;&gt;"",AQ150&lt;&gt;""),"継続で適用",""))</f>
        <v/>
      </c>
      <c r="AR152" s="1347" t="str">
        <f t="shared" si="70"/>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69"/>
      <c r="H153" s="1269"/>
      <c r="I153" s="1269"/>
      <c r="J153" s="1376"/>
      <c r="K153" s="1269"/>
      <c r="L153" s="1275"/>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09">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51">
        <v>36</v>
      </c>
      <c r="B154" s="1285" t="str">
        <f>IF(基本情報入力シート!C89="","",基本情報入力シート!C89)</f>
        <v/>
      </c>
      <c r="C154" s="1261"/>
      <c r="D154" s="1261"/>
      <c r="E154" s="1261"/>
      <c r="F154" s="1262"/>
      <c r="G154" s="1267" t="str">
        <f>IF(基本情報入力シート!M89="","",基本情報入力シート!M89)</f>
        <v/>
      </c>
      <c r="H154" s="1267" t="str">
        <f>IF(基本情報入力シート!R89="","",基本情報入力シート!R89)</f>
        <v/>
      </c>
      <c r="I154" s="1267" t="str">
        <f>IF(基本情報入力シート!W89="","",基本情報入力シート!W89)</f>
        <v/>
      </c>
      <c r="J154" s="1382" t="str">
        <f>IF(基本情報入力シート!X89="","",基本情報入力シート!X89)</f>
        <v/>
      </c>
      <c r="K154" s="1267" t="str">
        <f>IF(基本情報入力シート!Y89="","",基本情報入力シート!Y89)</f>
        <v/>
      </c>
      <c r="L154" s="1273" t="str">
        <f>IF(基本情報入力シート!AB89="","",基本情報入力シート!AB89)</f>
        <v/>
      </c>
      <c r="M154" s="1276"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2"/>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0">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86"/>
      <c r="C155" s="1263"/>
      <c r="D155" s="1263"/>
      <c r="E155" s="1263"/>
      <c r="F155" s="1264"/>
      <c r="G155" s="1268"/>
      <c r="H155" s="1268"/>
      <c r="I155" s="1268"/>
      <c r="J155" s="1375"/>
      <c r="K155" s="1268"/>
      <c r="L155" s="1274"/>
      <c r="M155" s="1277"/>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4"/>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50"/>
      <c r="B156" s="1286"/>
      <c r="C156" s="1263"/>
      <c r="D156" s="1263"/>
      <c r="E156" s="1263"/>
      <c r="F156" s="1264"/>
      <c r="G156" s="1268"/>
      <c r="H156" s="1268"/>
      <c r="I156" s="1268"/>
      <c r="J156" s="1375"/>
      <c r="K156" s="1268"/>
      <c r="L156" s="1274"/>
      <c r="M156" s="1277"/>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1">IF(U156&lt;&gt;"","新規に適用","")</f>
        <v/>
      </c>
      <c r="AM156" s="1501">
        <f>IFERROR(IF(OR(N157="ベア加算",N157=""),0, IF(OR(U154="新加算Ⅰ",U154="新加算Ⅱ",U154="新加算Ⅲ",U154="新加算Ⅳ"),0,ROUNDDOWN(ROUND(L154*VLOOKUP(K154,【参考】数式用!$A$5:$I$27,MATCH("ベア加算",【参考】数式用!$B$4:$I$4,0)+1,0),0)*M154,0)*AG156)),"")</f>
        <v>0</v>
      </c>
      <c r="AN156" s="1359" t="str">
        <f>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0"/>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69"/>
      <c r="H157" s="1269"/>
      <c r="I157" s="1269"/>
      <c r="J157" s="1376"/>
      <c r="K157" s="1269"/>
      <c r="L157" s="1275"/>
      <c r="M157" s="1278"/>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2">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86" t="str">
        <f>IF(基本情報入力シート!C90="","",基本情報入力シート!C90)</f>
        <v/>
      </c>
      <c r="C158" s="1263"/>
      <c r="D158" s="1263"/>
      <c r="E158" s="1263"/>
      <c r="F158" s="1264"/>
      <c r="G158" s="1268" t="str">
        <f>IF(基本情報入力シート!M90="","",基本情報入力シート!M90)</f>
        <v/>
      </c>
      <c r="H158" s="1268" t="str">
        <f>IF(基本情報入力シート!R90="","",基本情報入力シート!R90)</f>
        <v/>
      </c>
      <c r="I158" s="1268" t="str">
        <f>IF(基本情報入力シート!W90="","",基本情報入力シート!W90)</f>
        <v/>
      </c>
      <c r="J158" s="1375" t="str">
        <f>IF(基本情報入力シート!X90="","",基本情報入力シート!X90)</f>
        <v/>
      </c>
      <c r="K158" s="1268" t="str">
        <f>IF(基本情報入力シート!Y90="","",基本情報入力シート!Y90)</f>
        <v/>
      </c>
      <c r="L158" s="1274"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2"/>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3">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86"/>
      <c r="C159" s="1263"/>
      <c r="D159" s="1263"/>
      <c r="E159" s="1263"/>
      <c r="F159" s="1264"/>
      <c r="G159" s="1268"/>
      <c r="H159" s="1268"/>
      <c r="I159" s="1268"/>
      <c r="J159" s="1375"/>
      <c r="K159" s="1268"/>
      <c r="L159" s="1274"/>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4"/>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50"/>
      <c r="B160" s="1286"/>
      <c r="C160" s="1263"/>
      <c r="D160" s="1263"/>
      <c r="E160" s="1263"/>
      <c r="F160" s="1264"/>
      <c r="G160" s="1268"/>
      <c r="H160" s="1268"/>
      <c r="I160" s="1268"/>
      <c r="J160" s="1375"/>
      <c r="K160" s="1268"/>
      <c r="L160" s="1274"/>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4">IF(U160&lt;&gt;"","新規に適用","")</f>
        <v/>
      </c>
      <c r="AM160" s="1501">
        <f>IFERROR(IF(OR(N161="ベア加算",N161=""),0, IF(OR(U158="新加算Ⅰ",U158="新加算Ⅱ",U158="新加算Ⅲ",U158="新加算Ⅳ"),0,ROUNDDOWN(ROUND(L158*VLOOKUP(K158,【参考】数式用!$A$5:$I$27,MATCH("ベア加算",【参考】数式用!$B$4:$I$4,0)+1,0),0)*M158,0)*AG160)),"")</f>
        <v>0</v>
      </c>
      <c r="AN160" s="1359" t="str">
        <f>IF(AND(U160&lt;&gt;"",AN158=""),"新規に適用",IF(AND(U160&lt;&gt;"",AN158&lt;&gt;""),"継続で適用",""))</f>
        <v/>
      </c>
      <c r="AO160" s="1359" t="str">
        <f>IF(AND(U160&lt;&gt;"",AO158=""),"新規に適用",IF(AND(U160&lt;&gt;"",AO158&lt;&gt;""),"継続で適用",""))</f>
        <v/>
      </c>
      <c r="AP160" s="1361"/>
      <c r="AQ160" s="1359" t="str">
        <f>IF(AND(U160&lt;&gt;"",AQ158=""),"新規に適用",IF(AND(U160&lt;&gt;"",AQ158&lt;&gt;""),"継続で適用",""))</f>
        <v/>
      </c>
      <c r="AR160" s="1347" t="str">
        <f t="shared" si="70"/>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69"/>
      <c r="H161" s="1269"/>
      <c r="I161" s="1269"/>
      <c r="J161" s="1376"/>
      <c r="K161" s="1269"/>
      <c r="L161" s="1275"/>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15">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51">
        <v>38</v>
      </c>
      <c r="B162" s="1285" t="str">
        <f>IF(基本情報入力シート!C91="","",基本情報入力シート!C91)</f>
        <v/>
      </c>
      <c r="C162" s="1261"/>
      <c r="D162" s="1261"/>
      <c r="E162" s="1261"/>
      <c r="F162" s="1262"/>
      <c r="G162" s="1267" t="str">
        <f>IF(基本情報入力シート!M91="","",基本情報入力シート!M91)</f>
        <v/>
      </c>
      <c r="H162" s="1267" t="str">
        <f>IF(基本情報入力シート!R91="","",基本情報入力シート!R91)</f>
        <v/>
      </c>
      <c r="I162" s="1267" t="str">
        <f>IF(基本情報入力シート!W91="","",基本情報入力シート!W91)</f>
        <v/>
      </c>
      <c r="J162" s="1382" t="str">
        <f>IF(基本情報入力シート!X91="","",基本情報入力シート!X91)</f>
        <v/>
      </c>
      <c r="K162" s="1267" t="str">
        <f>IF(基本情報入力シート!Y91="","",基本情報入力シート!Y91)</f>
        <v/>
      </c>
      <c r="L162" s="1273" t="str">
        <f>IF(基本情報入力シート!AB91="","",基本情報入力シート!AB91)</f>
        <v/>
      </c>
      <c r="M162" s="1276"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2"/>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16">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86"/>
      <c r="C163" s="1263"/>
      <c r="D163" s="1263"/>
      <c r="E163" s="1263"/>
      <c r="F163" s="1264"/>
      <c r="G163" s="1268"/>
      <c r="H163" s="1268"/>
      <c r="I163" s="1268"/>
      <c r="J163" s="1375"/>
      <c r="K163" s="1268"/>
      <c r="L163" s="1274"/>
      <c r="M163" s="1277"/>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4"/>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50"/>
      <c r="B164" s="1286"/>
      <c r="C164" s="1263"/>
      <c r="D164" s="1263"/>
      <c r="E164" s="1263"/>
      <c r="F164" s="1264"/>
      <c r="G164" s="1268"/>
      <c r="H164" s="1268"/>
      <c r="I164" s="1268"/>
      <c r="J164" s="1375"/>
      <c r="K164" s="1268"/>
      <c r="L164" s="1274"/>
      <c r="M164" s="1277"/>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17">IF(U164&lt;&gt;"","新規に適用","")</f>
        <v/>
      </c>
      <c r="AM164" s="1501">
        <f>IFERROR(IF(OR(N165="ベア加算",N165=""),0, IF(OR(U162="新加算Ⅰ",U162="新加算Ⅱ",U162="新加算Ⅲ",U162="新加算Ⅳ"),0,ROUNDDOWN(ROUND(L162*VLOOKUP(K162,【参考】数式用!$A$5:$I$27,MATCH("ベア加算",【参考】数式用!$B$4:$I$4,0)+1,0),0)*M162,0)*AG164)),"")</f>
        <v>0</v>
      </c>
      <c r="AN164" s="1359" t="str">
        <f>IF(AND(U164&lt;&gt;"",AN162=""),"新規に適用",IF(AND(U164&lt;&gt;"",AN162&lt;&gt;""),"継続で適用",""))</f>
        <v/>
      </c>
      <c r="AO164" s="1359" t="str">
        <f>IF(AND(U164&lt;&gt;"",AO162=""),"新規に適用",IF(AND(U164&lt;&gt;"",AO162&lt;&gt;""),"継続で適用",""))</f>
        <v/>
      </c>
      <c r="AP164" s="1361"/>
      <c r="AQ164" s="1359" t="str">
        <f>IF(AND(U164&lt;&gt;"",AQ162=""),"新規に適用",IF(AND(U164&lt;&gt;"",AQ162&lt;&gt;""),"継続で適用",""))</f>
        <v/>
      </c>
      <c r="AR164" s="1347" t="str">
        <f t="shared" si="70"/>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69"/>
      <c r="H165" s="1269"/>
      <c r="I165" s="1269"/>
      <c r="J165" s="1376"/>
      <c r="K165" s="1269"/>
      <c r="L165" s="1275"/>
      <c r="M165" s="1278"/>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18">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86" t="str">
        <f>IF(基本情報入力シート!C92="","",基本情報入力シート!C92)</f>
        <v/>
      </c>
      <c r="C166" s="1263"/>
      <c r="D166" s="1263"/>
      <c r="E166" s="1263"/>
      <c r="F166" s="1264"/>
      <c r="G166" s="1268" t="str">
        <f>IF(基本情報入力シート!M92="","",基本情報入力シート!M92)</f>
        <v/>
      </c>
      <c r="H166" s="1268" t="str">
        <f>IF(基本情報入力シート!R92="","",基本情報入力シート!R92)</f>
        <v/>
      </c>
      <c r="I166" s="1268" t="str">
        <f>IF(基本情報入力シート!W92="","",基本情報入力シート!W92)</f>
        <v/>
      </c>
      <c r="J166" s="1375" t="str">
        <f>IF(基本情報入力シート!X92="","",基本情報入力シート!X92)</f>
        <v/>
      </c>
      <c r="K166" s="1268" t="str">
        <f>IF(基本情報入力シート!Y92="","",基本情報入力シート!Y92)</f>
        <v/>
      </c>
      <c r="L166" s="1274"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2"/>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19">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86"/>
      <c r="C167" s="1263"/>
      <c r="D167" s="1263"/>
      <c r="E167" s="1263"/>
      <c r="F167" s="1264"/>
      <c r="G167" s="1268"/>
      <c r="H167" s="1268"/>
      <c r="I167" s="1268"/>
      <c r="J167" s="1375"/>
      <c r="K167" s="1268"/>
      <c r="L167" s="1274"/>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4"/>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50"/>
      <c r="B168" s="1286"/>
      <c r="C168" s="1263"/>
      <c r="D168" s="1263"/>
      <c r="E168" s="1263"/>
      <c r="F168" s="1264"/>
      <c r="G168" s="1268"/>
      <c r="H168" s="1268"/>
      <c r="I168" s="1268"/>
      <c r="J168" s="1375"/>
      <c r="K168" s="1268"/>
      <c r="L168" s="1274"/>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0">IF(U168&lt;&gt;"","新規に適用","")</f>
        <v/>
      </c>
      <c r="AM168" s="1501">
        <f>IFERROR(IF(OR(N169="ベア加算",N169=""),0, IF(OR(U166="新加算Ⅰ",U166="新加算Ⅱ",U166="新加算Ⅲ",U166="新加算Ⅳ"),0,ROUNDDOWN(ROUND(L166*VLOOKUP(K166,【参考】数式用!$A$5:$I$27,MATCH("ベア加算",【参考】数式用!$B$4:$I$4,0)+1,0),0)*M166,0)*AG168)),"")</f>
        <v>0</v>
      </c>
      <c r="AN168" s="1359" t="str">
        <f>IF(AND(U168&lt;&gt;"",AN166=""),"新規に適用",IF(AND(U168&lt;&gt;"",AN166&lt;&gt;""),"継続で適用",""))</f>
        <v/>
      </c>
      <c r="AO168" s="1359" t="str">
        <f>IF(AND(U168&lt;&gt;"",AO166=""),"新規に適用",IF(AND(U168&lt;&gt;"",AO166&lt;&gt;""),"継続で適用",""))</f>
        <v/>
      </c>
      <c r="AP168" s="1361"/>
      <c r="AQ168" s="1359" t="str">
        <f>IF(AND(U168&lt;&gt;"",AQ166=""),"新規に適用",IF(AND(U168&lt;&gt;"",AQ166&lt;&gt;""),"継続で適用",""))</f>
        <v/>
      </c>
      <c r="AR168" s="1347" t="str">
        <f t="shared" ref="AR168:AR228" si="121">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69"/>
      <c r="H169" s="1269"/>
      <c r="I169" s="1269"/>
      <c r="J169" s="1376"/>
      <c r="K169" s="1269"/>
      <c r="L169" s="1275"/>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2">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51">
        <v>40</v>
      </c>
      <c r="B170" s="1286" t="str">
        <f>IF(基本情報入力シート!C93="","",基本情報入力シート!C93)</f>
        <v/>
      </c>
      <c r="C170" s="1263"/>
      <c r="D170" s="1263"/>
      <c r="E170" s="1263"/>
      <c r="F170" s="1264"/>
      <c r="G170" s="1268" t="str">
        <f>IF(基本情報入力シート!M93="","",基本情報入力シート!M93)</f>
        <v/>
      </c>
      <c r="H170" s="1268" t="str">
        <f>IF(基本情報入力シート!R93="","",基本情報入力シート!R93)</f>
        <v/>
      </c>
      <c r="I170" s="1268" t="str">
        <f>IF(基本情報入力シート!W93="","",基本情報入力シート!W93)</f>
        <v/>
      </c>
      <c r="J170" s="1375" t="str">
        <f>IF(基本情報入力シート!X93="","",基本情報入力シート!X93)</f>
        <v/>
      </c>
      <c r="K170" s="1268" t="str">
        <f>IF(基本情報入力シート!Y93="","",基本情報入力シート!Y93)</f>
        <v/>
      </c>
      <c r="L170" s="1274"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2"/>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3">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86"/>
      <c r="C171" s="1263"/>
      <c r="D171" s="1263"/>
      <c r="E171" s="1263"/>
      <c r="F171" s="1264"/>
      <c r="G171" s="1268"/>
      <c r="H171" s="1268"/>
      <c r="I171" s="1268"/>
      <c r="J171" s="1375"/>
      <c r="K171" s="1268"/>
      <c r="L171" s="1274"/>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4"/>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50"/>
      <c r="B172" s="1286"/>
      <c r="C172" s="1263"/>
      <c r="D172" s="1263"/>
      <c r="E172" s="1263"/>
      <c r="F172" s="1264"/>
      <c r="G172" s="1268"/>
      <c r="H172" s="1268"/>
      <c r="I172" s="1268"/>
      <c r="J172" s="1375"/>
      <c r="K172" s="1268"/>
      <c r="L172" s="1274"/>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4">IF(U172&lt;&gt;"","新規に適用","")</f>
        <v/>
      </c>
      <c r="AM172" s="1501">
        <f>IFERROR(IF(OR(N173="ベア加算",N173=""),0, IF(OR(U170="新加算Ⅰ",U170="新加算Ⅱ",U170="新加算Ⅲ",U170="新加算Ⅳ"),0,ROUNDDOWN(ROUND(L170*VLOOKUP(K170,【参考】数式用!$A$5:$I$27,MATCH("ベア加算",【参考】数式用!$B$4:$I$4,0)+1,0),0)*M170,0)*AG172)),"")</f>
        <v>0</v>
      </c>
      <c r="AN172" s="1359" t="str">
        <f>IF(AND(U172&lt;&gt;"",AN170=""),"新規に適用",IF(AND(U172&lt;&gt;"",AN170&lt;&gt;""),"継続で適用",""))</f>
        <v/>
      </c>
      <c r="AO172" s="1359" t="str">
        <f>IF(AND(U172&lt;&gt;"",AO170=""),"新規に適用",IF(AND(U172&lt;&gt;"",AO170&lt;&gt;""),"継続で適用",""))</f>
        <v/>
      </c>
      <c r="AP172" s="1361"/>
      <c r="AQ172" s="1359" t="str">
        <f>IF(AND(U172&lt;&gt;"",AQ170=""),"新規に適用",IF(AND(U172&lt;&gt;"",AQ170&lt;&gt;""),"継続で適用",""))</f>
        <v/>
      </c>
      <c r="AR172" s="1347" t="str">
        <f t="shared" si="121"/>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69"/>
      <c r="H173" s="1269"/>
      <c r="I173" s="1269"/>
      <c r="J173" s="1376"/>
      <c r="K173" s="1269"/>
      <c r="L173" s="1275"/>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25">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85" t="str">
        <f>IF(基本情報入力シート!C94="","",基本情報入力シート!C94)</f>
        <v/>
      </c>
      <c r="C174" s="1261"/>
      <c r="D174" s="1261"/>
      <c r="E174" s="1261"/>
      <c r="F174" s="1262"/>
      <c r="G174" s="1267" t="str">
        <f>IF(基本情報入力シート!M94="","",基本情報入力シート!M94)</f>
        <v/>
      </c>
      <c r="H174" s="1267" t="str">
        <f>IF(基本情報入力シート!R94="","",基本情報入力シート!R94)</f>
        <v/>
      </c>
      <c r="I174" s="1267" t="str">
        <f>IF(基本情報入力シート!W94="","",基本情報入力シート!W94)</f>
        <v/>
      </c>
      <c r="J174" s="1382" t="str">
        <f>IF(基本情報入力シート!X94="","",基本情報入力シート!X94)</f>
        <v/>
      </c>
      <c r="K174" s="1267" t="str">
        <f>IF(基本情報入力シート!Y94="","",基本情報入力シート!Y94)</f>
        <v/>
      </c>
      <c r="L174" s="1273" t="str">
        <f>IF(基本情報入力シート!AB94="","",基本情報入力シート!AB94)</f>
        <v/>
      </c>
      <c r="M174" s="1276"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2"/>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26">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86"/>
      <c r="C175" s="1263"/>
      <c r="D175" s="1263"/>
      <c r="E175" s="1263"/>
      <c r="F175" s="1264"/>
      <c r="G175" s="1268"/>
      <c r="H175" s="1268"/>
      <c r="I175" s="1268"/>
      <c r="J175" s="1375"/>
      <c r="K175" s="1268"/>
      <c r="L175" s="1274"/>
      <c r="M175" s="1277"/>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4"/>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50"/>
      <c r="B176" s="1286"/>
      <c r="C176" s="1263"/>
      <c r="D176" s="1263"/>
      <c r="E176" s="1263"/>
      <c r="F176" s="1264"/>
      <c r="G176" s="1268"/>
      <c r="H176" s="1268"/>
      <c r="I176" s="1268"/>
      <c r="J176" s="1375"/>
      <c r="K176" s="1268"/>
      <c r="L176" s="1274"/>
      <c r="M176" s="1277"/>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27">IF(U176&lt;&gt;"","新規に適用","")</f>
        <v/>
      </c>
      <c r="AM176" s="1501">
        <f>IFERROR(IF(OR(N177="ベア加算",N177=""),0, IF(OR(U174="新加算Ⅰ",U174="新加算Ⅱ",U174="新加算Ⅲ",U174="新加算Ⅳ"),0,ROUNDDOWN(ROUND(L174*VLOOKUP(K174,【参考】数式用!$A$5:$I$27,MATCH("ベア加算",【参考】数式用!$B$4:$I$4,0)+1,0),0)*M174,0)*AG176)),"")</f>
        <v>0</v>
      </c>
      <c r="AN176" s="1359" t="str">
        <f>IF(AND(U176&lt;&gt;"",AN174=""),"新規に適用",IF(AND(U176&lt;&gt;"",AN174&lt;&gt;""),"継続で適用",""))</f>
        <v/>
      </c>
      <c r="AO176" s="1359" t="str">
        <f>IF(AND(U176&lt;&gt;"",AO174=""),"新規に適用",IF(AND(U176&lt;&gt;"",AO174&lt;&gt;""),"継続で適用",""))</f>
        <v/>
      </c>
      <c r="AP176" s="1361"/>
      <c r="AQ176" s="1359" t="str">
        <f>IF(AND(U176&lt;&gt;"",AQ174=""),"新規に適用",IF(AND(U176&lt;&gt;"",AQ174&lt;&gt;""),"継続で適用",""))</f>
        <v/>
      </c>
      <c r="AR176" s="1347" t="str">
        <f t="shared" si="121"/>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69"/>
      <c r="H177" s="1269"/>
      <c r="I177" s="1269"/>
      <c r="J177" s="1376"/>
      <c r="K177" s="1269"/>
      <c r="L177" s="1275"/>
      <c r="M177" s="1278"/>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2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51">
        <v>42</v>
      </c>
      <c r="B178" s="1286" t="str">
        <f>IF(基本情報入力シート!C95="","",基本情報入力シート!C95)</f>
        <v/>
      </c>
      <c r="C178" s="1263"/>
      <c r="D178" s="1263"/>
      <c r="E178" s="1263"/>
      <c r="F178" s="1264"/>
      <c r="G178" s="1268" t="str">
        <f>IF(基本情報入力シート!M95="","",基本情報入力シート!M95)</f>
        <v/>
      </c>
      <c r="H178" s="1268" t="str">
        <f>IF(基本情報入力シート!R95="","",基本情報入力シート!R95)</f>
        <v/>
      </c>
      <c r="I178" s="1268" t="str">
        <f>IF(基本情報入力シート!W95="","",基本情報入力シート!W95)</f>
        <v/>
      </c>
      <c r="J178" s="1375" t="str">
        <f>IF(基本情報入力シート!X95="","",基本情報入力シート!X95)</f>
        <v/>
      </c>
      <c r="K178" s="1268" t="str">
        <f>IF(基本情報入力シート!Y95="","",基本情報入力シート!Y95)</f>
        <v/>
      </c>
      <c r="L178" s="1274"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2"/>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29">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86"/>
      <c r="C179" s="1263"/>
      <c r="D179" s="1263"/>
      <c r="E179" s="1263"/>
      <c r="F179" s="1264"/>
      <c r="G179" s="1268"/>
      <c r="H179" s="1268"/>
      <c r="I179" s="1268"/>
      <c r="J179" s="1375"/>
      <c r="K179" s="1268"/>
      <c r="L179" s="1274"/>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4"/>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50"/>
      <c r="B180" s="1286"/>
      <c r="C180" s="1263"/>
      <c r="D180" s="1263"/>
      <c r="E180" s="1263"/>
      <c r="F180" s="1264"/>
      <c r="G180" s="1268"/>
      <c r="H180" s="1268"/>
      <c r="I180" s="1268"/>
      <c r="J180" s="1375"/>
      <c r="K180" s="1268"/>
      <c r="L180" s="1274"/>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0">IF(U180&lt;&gt;"","新規に適用","")</f>
        <v/>
      </c>
      <c r="AM180" s="1501">
        <f>IFERROR(IF(OR(N181="ベア加算",N181=""),0, IF(OR(U178="新加算Ⅰ",U178="新加算Ⅱ",U178="新加算Ⅲ",U178="新加算Ⅳ"),0,ROUNDDOWN(ROUND(L178*VLOOKUP(K178,【参考】数式用!$A$5:$I$27,MATCH("ベア加算",【参考】数式用!$B$4:$I$4,0)+1,0),0)*M178,0)*AG180)),"")</f>
        <v>0</v>
      </c>
      <c r="AN180" s="1359" t="str">
        <f>IF(AND(U180&lt;&gt;"",AN178=""),"新規に適用",IF(AND(U180&lt;&gt;"",AN178&lt;&gt;""),"継続で適用",""))</f>
        <v/>
      </c>
      <c r="AO180" s="1359" t="str">
        <f>IF(AND(U180&lt;&gt;"",AO178=""),"新規に適用",IF(AND(U180&lt;&gt;"",AO178&lt;&gt;""),"継続で適用",""))</f>
        <v/>
      </c>
      <c r="AP180" s="1361"/>
      <c r="AQ180" s="1359" t="str">
        <f>IF(AND(U180&lt;&gt;"",AQ178=""),"新規に適用",IF(AND(U180&lt;&gt;"",AQ178&lt;&gt;""),"継続で適用",""))</f>
        <v/>
      </c>
      <c r="AR180" s="1347" t="str">
        <f t="shared" si="121"/>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69"/>
      <c r="H181" s="1269"/>
      <c r="I181" s="1269"/>
      <c r="J181" s="1376"/>
      <c r="K181" s="1269"/>
      <c r="L181" s="1275"/>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1">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85" t="str">
        <f>IF(基本情報入力シート!C96="","",基本情報入力シート!C96)</f>
        <v/>
      </c>
      <c r="C182" s="1261"/>
      <c r="D182" s="1261"/>
      <c r="E182" s="1261"/>
      <c r="F182" s="1262"/>
      <c r="G182" s="1267" t="str">
        <f>IF(基本情報入力シート!M96="","",基本情報入力シート!M96)</f>
        <v/>
      </c>
      <c r="H182" s="1267" t="str">
        <f>IF(基本情報入力シート!R96="","",基本情報入力シート!R96)</f>
        <v/>
      </c>
      <c r="I182" s="1267" t="str">
        <f>IF(基本情報入力シート!W96="","",基本情報入力シート!W96)</f>
        <v/>
      </c>
      <c r="J182" s="1382" t="str">
        <f>IF(基本情報入力シート!X96="","",基本情報入力シート!X96)</f>
        <v/>
      </c>
      <c r="K182" s="1267" t="str">
        <f>IF(基本情報入力シート!Y96="","",基本情報入力シート!Y96)</f>
        <v/>
      </c>
      <c r="L182" s="1273" t="str">
        <f>IF(基本情報入力シート!AB96="","",基本情報入力シート!AB96)</f>
        <v/>
      </c>
      <c r="M182" s="1276"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2"/>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2">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86"/>
      <c r="C183" s="1263"/>
      <c r="D183" s="1263"/>
      <c r="E183" s="1263"/>
      <c r="F183" s="1264"/>
      <c r="G183" s="1268"/>
      <c r="H183" s="1268"/>
      <c r="I183" s="1268"/>
      <c r="J183" s="1375"/>
      <c r="K183" s="1268"/>
      <c r="L183" s="1274"/>
      <c r="M183" s="1277"/>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4"/>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50"/>
      <c r="B184" s="1286"/>
      <c r="C184" s="1263"/>
      <c r="D184" s="1263"/>
      <c r="E184" s="1263"/>
      <c r="F184" s="1264"/>
      <c r="G184" s="1268"/>
      <c r="H184" s="1268"/>
      <c r="I184" s="1268"/>
      <c r="J184" s="1375"/>
      <c r="K184" s="1268"/>
      <c r="L184" s="1274"/>
      <c r="M184" s="1277"/>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3">IF(U184&lt;&gt;"","新規に適用","")</f>
        <v/>
      </c>
      <c r="AM184" s="1501">
        <f>IFERROR(IF(OR(N185="ベア加算",N185=""),0, IF(OR(U182="新加算Ⅰ",U182="新加算Ⅱ",U182="新加算Ⅲ",U182="新加算Ⅳ"),0,ROUNDDOWN(ROUND(L182*VLOOKUP(K182,【参考】数式用!$A$5:$I$27,MATCH("ベア加算",【参考】数式用!$B$4:$I$4,0)+1,0),0)*M182,0)*AG184)),"")</f>
        <v>0</v>
      </c>
      <c r="AN184" s="1359" t="str">
        <f>IF(AND(U184&lt;&gt;"",AN182=""),"新規に適用",IF(AND(U184&lt;&gt;"",AN182&lt;&gt;""),"継続で適用",""))</f>
        <v/>
      </c>
      <c r="AO184" s="1359" t="str">
        <f>IF(AND(U184&lt;&gt;"",AO182=""),"新規に適用",IF(AND(U184&lt;&gt;"",AO182&lt;&gt;""),"継続で適用",""))</f>
        <v/>
      </c>
      <c r="AP184" s="1361"/>
      <c r="AQ184" s="1359" t="str">
        <f>IF(AND(U184&lt;&gt;"",AQ182=""),"新規に適用",IF(AND(U184&lt;&gt;"",AQ182&lt;&gt;""),"継続で適用",""))</f>
        <v/>
      </c>
      <c r="AR184" s="1347" t="str">
        <f t="shared" si="121"/>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69"/>
      <c r="H185" s="1269"/>
      <c r="I185" s="1269"/>
      <c r="J185" s="1376"/>
      <c r="K185" s="1269"/>
      <c r="L185" s="1275"/>
      <c r="M185" s="1278"/>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4">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51">
        <v>44</v>
      </c>
      <c r="B186" s="1286" t="str">
        <f>IF(基本情報入力シート!C97="","",基本情報入力シート!C97)</f>
        <v/>
      </c>
      <c r="C186" s="1263"/>
      <c r="D186" s="1263"/>
      <c r="E186" s="1263"/>
      <c r="F186" s="1264"/>
      <c r="G186" s="1268" t="str">
        <f>IF(基本情報入力シート!M97="","",基本情報入力シート!M97)</f>
        <v/>
      </c>
      <c r="H186" s="1268" t="str">
        <f>IF(基本情報入力シート!R97="","",基本情報入力シート!R97)</f>
        <v/>
      </c>
      <c r="I186" s="1268" t="str">
        <f>IF(基本情報入力シート!W97="","",基本情報入力シート!W97)</f>
        <v/>
      </c>
      <c r="J186" s="1375" t="str">
        <f>IF(基本情報入力シート!X97="","",基本情報入力シート!X97)</f>
        <v/>
      </c>
      <c r="K186" s="1268" t="str">
        <f>IF(基本情報入力シート!Y97="","",基本情報入力シート!Y97)</f>
        <v/>
      </c>
      <c r="L186" s="1274"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2"/>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35">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86"/>
      <c r="C187" s="1263"/>
      <c r="D187" s="1263"/>
      <c r="E187" s="1263"/>
      <c r="F187" s="1264"/>
      <c r="G187" s="1268"/>
      <c r="H187" s="1268"/>
      <c r="I187" s="1268"/>
      <c r="J187" s="1375"/>
      <c r="K187" s="1268"/>
      <c r="L187" s="1274"/>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4"/>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50"/>
      <c r="B188" s="1286"/>
      <c r="C188" s="1263"/>
      <c r="D188" s="1263"/>
      <c r="E188" s="1263"/>
      <c r="F188" s="1264"/>
      <c r="G188" s="1268"/>
      <c r="H188" s="1268"/>
      <c r="I188" s="1268"/>
      <c r="J188" s="1375"/>
      <c r="K188" s="1268"/>
      <c r="L188" s="1274"/>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36">IF(U188&lt;&gt;"","新規に適用","")</f>
        <v/>
      </c>
      <c r="AM188" s="1501">
        <f>IFERROR(IF(OR(N189="ベア加算",N189=""),0, IF(OR(U186="新加算Ⅰ",U186="新加算Ⅱ",U186="新加算Ⅲ",U186="新加算Ⅳ"),0,ROUNDDOWN(ROUND(L186*VLOOKUP(K186,【参考】数式用!$A$5:$I$27,MATCH("ベア加算",【参考】数式用!$B$4:$I$4,0)+1,0),0)*M186,0)*AG188)),"")</f>
        <v>0</v>
      </c>
      <c r="AN188" s="1359" t="str">
        <f>IF(AND(U188&lt;&gt;"",AN186=""),"新規に適用",IF(AND(U188&lt;&gt;"",AN186&lt;&gt;""),"継続で適用",""))</f>
        <v/>
      </c>
      <c r="AO188" s="1359" t="str">
        <f>IF(AND(U188&lt;&gt;"",AO186=""),"新規に適用",IF(AND(U188&lt;&gt;"",AO186&lt;&gt;""),"継続で適用",""))</f>
        <v/>
      </c>
      <c r="AP188" s="1361"/>
      <c r="AQ188" s="1359" t="str">
        <f>IF(AND(U188&lt;&gt;"",AQ186=""),"新規に適用",IF(AND(U188&lt;&gt;"",AQ186&lt;&gt;""),"継続で適用",""))</f>
        <v/>
      </c>
      <c r="AR188" s="1347" t="str">
        <f t="shared" si="121"/>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69"/>
      <c r="H189" s="1269"/>
      <c r="I189" s="1269"/>
      <c r="J189" s="1376"/>
      <c r="K189" s="1269"/>
      <c r="L189" s="1275"/>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37">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85" t="str">
        <f>IF(基本情報入力シート!C98="","",基本情報入力シート!C98)</f>
        <v/>
      </c>
      <c r="C190" s="1261"/>
      <c r="D190" s="1261"/>
      <c r="E190" s="1261"/>
      <c r="F190" s="1262"/>
      <c r="G190" s="1267" t="str">
        <f>IF(基本情報入力シート!M98="","",基本情報入力シート!M98)</f>
        <v/>
      </c>
      <c r="H190" s="1267" t="str">
        <f>IF(基本情報入力シート!R98="","",基本情報入力シート!R98)</f>
        <v/>
      </c>
      <c r="I190" s="1267" t="str">
        <f>IF(基本情報入力シート!W98="","",基本情報入力シート!W98)</f>
        <v/>
      </c>
      <c r="J190" s="1382" t="str">
        <f>IF(基本情報入力シート!X98="","",基本情報入力シート!X98)</f>
        <v/>
      </c>
      <c r="K190" s="1267" t="str">
        <f>IF(基本情報入力シート!Y98="","",基本情報入力シート!Y98)</f>
        <v/>
      </c>
      <c r="L190" s="1273" t="str">
        <f>IF(基本情報入力シート!AB98="","",基本情報入力シート!AB98)</f>
        <v/>
      </c>
      <c r="M190" s="1276"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2"/>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38">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86"/>
      <c r="C191" s="1263"/>
      <c r="D191" s="1263"/>
      <c r="E191" s="1263"/>
      <c r="F191" s="1264"/>
      <c r="G191" s="1268"/>
      <c r="H191" s="1268"/>
      <c r="I191" s="1268"/>
      <c r="J191" s="1375"/>
      <c r="K191" s="1268"/>
      <c r="L191" s="1274"/>
      <c r="M191" s="1277"/>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4"/>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50"/>
      <c r="B192" s="1286"/>
      <c r="C192" s="1263"/>
      <c r="D192" s="1263"/>
      <c r="E192" s="1263"/>
      <c r="F192" s="1264"/>
      <c r="G192" s="1268"/>
      <c r="H192" s="1268"/>
      <c r="I192" s="1268"/>
      <c r="J192" s="1375"/>
      <c r="K192" s="1268"/>
      <c r="L192" s="1274"/>
      <c r="M192" s="1277"/>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39">IF(U192&lt;&gt;"","新規に適用","")</f>
        <v/>
      </c>
      <c r="AM192" s="1501">
        <f>IFERROR(IF(OR(N193="ベア加算",N193=""),0, IF(OR(U190="新加算Ⅰ",U190="新加算Ⅱ",U190="新加算Ⅲ",U190="新加算Ⅳ"),0,ROUNDDOWN(ROUND(L190*VLOOKUP(K190,【参考】数式用!$A$5:$I$27,MATCH("ベア加算",【参考】数式用!$B$4:$I$4,0)+1,0),0)*M190,0)*AG192)),"")</f>
        <v>0</v>
      </c>
      <c r="AN192" s="1359" t="str">
        <f>IF(AND(U192&lt;&gt;"",AN190=""),"新規に適用",IF(AND(U192&lt;&gt;"",AN190&lt;&gt;""),"継続で適用",""))</f>
        <v/>
      </c>
      <c r="AO192" s="1359" t="str">
        <f>IF(AND(U192&lt;&gt;"",AO190=""),"新規に適用",IF(AND(U192&lt;&gt;"",AO190&lt;&gt;""),"継続で適用",""))</f>
        <v/>
      </c>
      <c r="AP192" s="1361"/>
      <c r="AQ192" s="1359" t="str">
        <f>IF(AND(U192&lt;&gt;"",AQ190=""),"新規に適用",IF(AND(U192&lt;&gt;"",AQ190&lt;&gt;""),"継続で適用",""))</f>
        <v/>
      </c>
      <c r="AR192" s="1347" t="str">
        <f t="shared" si="121"/>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69"/>
      <c r="H193" s="1269"/>
      <c r="I193" s="1269"/>
      <c r="J193" s="1376"/>
      <c r="K193" s="1269"/>
      <c r="L193" s="1275"/>
      <c r="M193" s="1278"/>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0">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51">
        <v>46</v>
      </c>
      <c r="B194" s="1286" t="str">
        <f>IF(基本情報入力シート!C99="","",基本情報入力シート!C99)</f>
        <v/>
      </c>
      <c r="C194" s="1263"/>
      <c r="D194" s="1263"/>
      <c r="E194" s="1263"/>
      <c r="F194" s="1264"/>
      <c r="G194" s="1268" t="str">
        <f>IF(基本情報入力シート!M99="","",基本情報入力シート!M99)</f>
        <v/>
      </c>
      <c r="H194" s="1268" t="str">
        <f>IF(基本情報入力シート!R99="","",基本情報入力シート!R99)</f>
        <v/>
      </c>
      <c r="I194" s="1268" t="str">
        <f>IF(基本情報入力シート!W99="","",基本情報入力シート!W99)</f>
        <v/>
      </c>
      <c r="J194" s="1375" t="str">
        <f>IF(基本情報入力シート!X99="","",基本情報入力シート!X99)</f>
        <v/>
      </c>
      <c r="K194" s="1268" t="str">
        <f>IF(基本情報入力シート!Y99="","",基本情報入力シート!Y99)</f>
        <v/>
      </c>
      <c r="L194" s="1274"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2"/>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1">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86"/>
      <c r="C195" s="1263"/>
      <c r="D195" s="1263"/>
      <c r="E195" s="1263"/>
      <c r="F195" s="1264"/>
      <c r="G195" s="1268"/>
      <c r="H195" s="1268"/>
      <c r="I195" s="1268"/>
      <c r="J195" s="1375"/>
      <c r="K195" s="1268"/>
      <c r="L195" s="1274"/>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4"/>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50"/>
      <c r="B196" s="1286"/>
      <c r="C196" s="1263"/>
      <c r="D196" s="1263"/>
      <c r="E196" s="1263"/>
      <c r="F196" s="1264"/>
      <c r="G196" s="1268"/>
      <c r="H196" s="1268"/>
      <c r="I196" s="1268"/>
      <c r="J196" s="1375"/>
      <c r="K196" s="1268"/>
      <c r="L196" s="1274"/>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2">IF(U196&lt;&gt;"","新規に適用","")</f>
        <v/>
      </c>
      <c r="AM196" s="1501">
        <f>IFERROR(IF(OR(N197="ベア加算",N197=""),0, IF(OR(U194="新加算Ⅰ",U194="新加算Ⅱ",U194="新加算Ⅲ",U194="新加算Ⅳ"),0,ROUNDDOWN(ROUND(L194*VLOOKUP(K194,【参考】数式用!$A$5:$I$27,MATCH("ベア加算",【参考】数式用!$B$4:$I$4,0)+1,0),0)*M194,0)*AG196)),"")</f>
        <v>0</v>
      </c>
      <c r="AN196" s="1359" t="str">
        <f>IF(AND(U196&lt;&gt;"",AN194=""),"新規に適用",IF(AND(U196&lt;&gt;"",AN194&lt;&gt;""),"継続で適用",""))</f>
        <v/>
      </c>
      <c r="AO196" s="1359" t="str">
        <f>IF(AND(U196&lt;&gt;"",AO194=""),"新規に適用",IF(AND(U196&lt;&gt;"",AO194&lt;&gt;""),"継続で適用",""))</f>
        <v/>
      </c>
      <c r="AP196" s="1361"/>
      <c r="AQ196" s="1359" t="str">
        <f>IF(AND(U196&lt;&gt;"",AQ194=""),"新規に適用",IF(AND(U196&lt;&gt;"",AQ194&lt;&gt;""),"継続で適用",""))</f>
        <v/>
      </c>
      <c r="AR196" s="1347" t="str">
        <f t="shared" si="121"/>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69"/>
      <c r="H197" s="1269"/>
      <c r="I197" s="1269"/>
      <c r="J197" s="1376"/>
      <c r="K197" s="1269"/>
      <c r="L197" s="1275"/>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3">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85" t="str">
        <f>IF(基本情報入力シート!C100="","",基本情報入力シート!C100)</f>
        <v/>
      </c>
      <c r="C198" s="1261"/>
      <c r="D198" s="1261"/>
      <c r="E198" s="1261"/>
      <c r="F198" s="1262"/>
      <c r="G198" s="1267" t="str">
        <f>IF(基本情報入力シート!M100="","",基本情報入力シート!M100)</f>
        <v/>
      </c>
      <c r="H198" s="1267" t="str">
        <f>IF(基本情報入力シート!R100="","",基本情報入力シート!R100)</f>
        <v/>
      </c>
      <c r="I198" s="1267" t="str">
        <f>IF(基本情報入力シート!W100="","",基本情報入力シート!W100)</f>
        <v/>
      </c>
      <c r="J198" s="1382" t="str">
        <f>IF(基本情報入力シート!X100="","",基本情報入力シート!X100)</f>
        <v/>
      </c>
      <c r="K198" s="1267" t="str">
        <f>IF(基本情報入力シート!Y100="","",基本情報入力シート!Y100)</f>
        <v/>
      </c>
      <c r="L198" s="1273" t="str">
        <f>IF(基本情報入力シート!AB100="","",基本情報入力シート!AB100)</f>
        <v/>
      </c>
      <c r="M198" s="1276"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2"/>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4">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86"/>
      <c r="C199" s="1263"/>
      <c r="D199" s="1263"/>
      <c r="E199" s="1263"/>
      <c r="F199" s="1264"/>
      <c r="G199" s="1268"/>
      <c r="H199" s="1268"/>
      <c r="I199" s="1268"/>
      <c r="J199" s="1375"/>
      <c r="K199" s="1268"/>
      <c r="L199" s="1274"/>
      <c r="M199" s="1277"/>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4"/>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50"/>
      <c r="B200" s="1286"/>
      <c r="C200" s="1263"/>
      <c r="D200" s="1263"/>
      <c r="E200" s="1263"/>
      <c r="F200" s="1264"/>
      <c r="G200" s="1268"/>
      <c r="H200" s="1268"/>
      <c r="I200" s="1268"/>
      <c r="J200" s="1375"/>
      <c r="K200" s="1268"/>
      <c r="L200" s="1274"/>
      <c r="M200" s="1277"/>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45">IF(U200&lt;&gt;"","新規に適用","")</f>
        <v/>
      </c>
      <c r="AM200" s="1501">
        <f>IFERROR(IF(OR(N201="ベア加算",N201=""),0, IF(OR(U198="新加算Ⅰ",U198="新加算Ⅱ",U198="新加算Ⅲ",U198="新加算Ⅳ"),0,ROUNDDOWN(ROUND(L198*VLOOKUP(K198,【参考】数式用!$A$5:$I$27,MATCH("ベア加算",【参考】数式用!$B$4:$I$4,0)+1,0),0)*M198,0)*AG200)),"")</f>
        <v>0</v>
      </c>
      <c r="AN200" s="1359" t="str">
        <f>IF(AND(U200&lt;&gt;"",AN198=""),"新規に適用",IF(AND(U200&lt;&gt;"",AN198&lt;&gt;""),"継続で適用",""))</f>
        <v/>
      </c>
      <c r="AO200" s="1359" t="str">
        <f>IF(AND(U200&lt;&gt;"",AO198=""),"新規に適用",IF(AND(U200&lt;&gt;"",AO198&lt;&gt;""),"継続で適用",""))</f>
        <v/>
      </c>
      <c r="AP200" s="1361"/>
      <c r="AQ200" s="1359" t="str">
        <f>IF(AND(U200&lt;&gt;"",AQ198=""),"新規に適用",IF(AND(U200&lt;&gt;"",AQ198&lt;&gt;""),"継続で適用",""))</f>
        <v/>
      </c>
      <c r="AR200" s="1347" t="str">
        <f t="shared" si="121"/>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69"/>
      <c r="H201" s="1269"/>
      <c r="I201" s="1269"/>
      <c r="J201" s="1376"/>
      <c r="K201" s="1269"/>
      <c r="L201" s="1275"/>
      <c r="M201" s="1278"/>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46">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51">
        <v>48</v>
      </c>
      <c r="B202" s="1286" t="str">
        <f>IF(基本情報入力シート!C101="","",基本情報入力シート!C101)</f>
        <v/>
      </c>
      <c r="C202" s="1263"/>
      <c r="D202" s="1263"/>
      <c r="E202" s="1263"/>
      <c r="F202" s="1264"/>
      <c r="G202" s="1268" t="str">
        <f>IF(基本情報入力シート!M101="","",基本情報入力シート!M101)</f>
        <v/>
      </c>
      <c r="H202" s="1268" t="str">
        <f>IF(基本情報入力シート!R101="","",基本情報入力シート!R101)</f>
        <v/>
      </c>
      <c r="I202" s="1268" t="str">
        <f>IF(基本情報入力シート!W101="","",基本情報入力シート!W101)</f>
        <v/>
      </c>
      <c r="J202" s="1375" t="str">
        <f>IF(基本情報入力シート!X101="","",基本情報入力シート!X101)</f>
        <v/>
      </c>
      <c r="K202" s="1268" t="str">
        <f>IF(基本情報入力シート!Y101="","",基本情報入力シート!Y101)</f>
        <v/>
      </c>
      <c r="L202" s="1274"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2"/>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47">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86"/>
      <c r="C203" s="1263"/>
      <c r="D203" s="1263"/>
      <c r="E203" s="1263"/>
      <c r="F203" s="1264"/>
      <c r="G203" s="1268"/>
      <c r="H203" s="1268"/>
      <c r="I203" s="1268"/>
      <c r="J203" s="1375"/>
      <c r="K203" s="1268"/>
      <c r="L203" s="1274"/>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4"/>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50"/>
      <c r="B204" s="1286"/>
      <c r="C204" s="1263"/>
      <c r="D204" s="1263"/>
      <c r="E204" s="1263"/>
      <c r="F204" s="1264"/>
      <c r="G204" s="1268"/>
      <c r="H204" s="1268"/>
      <c r="I204" s="1268"/>
      <c r="J204" s="1375"/>
      <c r="K204" s="1268"/>
      <c r="L204" s="1274"/>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48">IF(U204&lt;&gt;"","新規に適用","")</f>
        <v/>
      </c>
      <c r="AM204" s="1501">
        <f>IFERROR(IF(OR(N205="ベア加算",N205=""),0, IF(OR(U202="新加算Ⅰ",U202="新加算Ⅱ",U202="新加算Ⅲ",U202="新加算Ⅳ"),0,ROUNDDOWN(ROUND(L202*VLOOKUP(K202,【参考】数式用!$A$5:$I$27,MATCH("ベア加算",【参考】数式用!$B$4:$I$4,0)+1,0),0)*M202,0)*AG204)),"")</f>
        <v>0</v>
      </c>
      <c r="AN204" s="1359" t="str">
        <f>IF(AND(U204&lt;&gt;"",AN202=""),"新規に適用",IF(AND(U204&lt;&gt;"",AN202&lt;&gt;""),"継続で適用",""))</f>
        <v/>
      </c>
      <c r="AO204" s="1359" t="str">
        <f>IF(AND(U204&lt;&gt;"",AO202=""),"新規に適用",IF(AND(U204&lt;&gt;"",AO202&lt;&gt;""),"継続で適用",""))</f>
        <v/>
      </c>
      <c r="AP204" s="1361"/>
      <c r="AQ204" s="1359" t="str">
        <f>IF(AND(U204&lt;&gt;"",AQ202=""),"新規に適用",IF(AND(U204&lt;&gt;"",AQ202&lt;&gt;""),"継続で適用",""))</f>
        <v/>
      </c>
      <c r="AR204" s="1347" t="str">
        <f t="shared" si="121"/>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69"/>
      <c r="H205" s="1269"/>
      <c r="I205" s="1269"/>
      <c r="J205" s="1376"/>
      <c r="K205" s="1269"/>
      <c r="L205" s="1275"/>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49">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85" t="str">
        <f>IF(基本情報入力シート!C102="","",基本情報入力シート!C102)</f>
        <v/>
      </c>
      <c r="C206" s="1261"/>
      <c r="D206" s="1261"/>
      <c r="E206" s="1261"/>
      <c r="F206" s="1262"/>
      <c r="G206" s="1267" t="str">
        <f>IF(基本情報入力シート!M102="","",基本情報入力シート!M102)</f>
        <v/>
      </c>
      <c r="H206" s="1267" t="str">
        <f>IF(基本情報入力シート!R102="","",基本情報入力シート!R102)</f>
        <v/>
      </c>
      <c r="I206" s="1267" t="str">
        <f>IF(基本情報入力シート!W102="","",基本情報入力シート!W102)</f>
        <v/>
      </c>
      <c r="J206" s="1382" t="str">
        <f>IF(基本情報入力シート!X102="","",基本情報入力シート!X102)</f>
        <v/>
      </c>
      <c r="K206" s="1267" t="str">
        <f>IF(基本情報入力シート!Y102="","",基本情報入力シート!Y102)</f>
        <v/>
      </c>
      <c r="L206" s="1273" t="str">
        <f>IF(基本情報入力シート!AB102="","",基本情報入力シート!AB102)</f>
        <v/>
      </c>
      <c r="M206" s="1276"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2"/>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0">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86"/>
      <c r="C207" s="1263"/>
      <c r="D207" s="1263"/>
      <c r="E207" s="1263"/>
      <c r="F207" s="1264"/>
      <c r="G207" s="1268"/>
      <c r="H207" s="1268"/>
      <c r="I207" s="1268"/>
      <c r="J207" s="1375"/>
      <c r="K207" s="1268"/>
      <c r="L207" s="1274"/>
      <c r="M207" s="1277"/>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4"/>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50"/>
      <c r="B208" s="1286"/>
      <c r="C208" s="1263"/>
      <c r="D208" s="1263"/>
      <c r="E208" s="1263"/>
      <c r="F208" s="1264"/>
      <c r="G208" s="1268"/>
      <c r="H208" s="1268"/>
      <c r="I208" s="1268"/>
      <c r="J208" s="1375"/>
      <c r="K208" s="1268"/>
      <c r="L208" s="1274"/>
      <c r="M208" s="1277"/>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1">IF(U208&lt;&gt;"","新規に適用","")</f>
        <v/>
      </c>
      <c r="AM208" s="1501">
        <f>IFERROR(IF(OR(N209="ベア加算",N209=""),0, IF(OR(U206="新加算Ⅰ",U206="新加算Ⅱ",U206="新加算Ⅲ",U206="新加算Ⅳ"),0,ROUNDDOWN(ROUND(L206*VLOOKUP(K206,【参考】数式用!$A$5:$I$27,MATCH("ベア加算",【参考】数式用!$B$4:$I$4,0)+1,0),0)*M206,0)*AG208)),"")</f>
        <v>0</v>
      </c>
      <c r="AN208" s="1359" t="str">
        <f>IF(AND(U208&lt;&gt;"",AN206=""),"新規に適用",IF(AND(U208&lt;&gt;"",AN206&lt;&gt;""),"継続で適用",""))</f>
        <v/>
      </c>
      <c r="AO208" s="1359" t="str">
        <f>IF(AND(U208&lt;&gt;"",AO206=""),"新規に適用",IF(AND(U208&lt;&gt;"",AO206&lt;&gt;""),"継続で適用",""))</f>
        <v/>
      </c>
      <c r="AP208" s="1361"/>
      <c r="AQ208" s="1359" t="str">
        <f>IF(AND(U208&lt;&gt;"",AQ206=""),"新規に適用",IF(AND(U208&lt;&gt;"",AQ206&lt;&gt;""),"継続で適用",""))</f>
        <v/>
      </c>
      <c r="AR208" s="1347" t="str">
        <f t="shared" si="121"/>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69"/>
      <c r="H209" s="1269"/>
      <c r="I209" s="1269"/>
      <c r="J209" s="1376"/>
      <c r="K209" s="1269"/>
      <c r="L209" s="1275"/>
      <c r="M209" s="1278"/>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2">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51">
        <v>50</v>
      </c>
      <c r="B210" s="1286" t="str">
        <f>IF(基本情報入力シート!C103="","",基本情報入力シート!C103)</f>
        <v/>
      </c>
      <c r="C210" s="1263"/>
      <c r="D210" s="1263"/>
      <c r="E210" s="1263"/>
      <c r="F210" s="1264"/>
      <c r="G210" s="1268" t="str">
        <f>IF(基本情報入力シート!M103="","",基本情報入力シート!M103)</f>
        <v/>
      </c>
      <c r="H210" s="1268" t="str">
        <f>IF(基本情報入力シート!R103="","",基本情報入力シート!R103)</f>
        <v/>
      </c>
      <c r="I210" s="1268" t="str">
        <f>IF(基本情報入力シート!W103="","",基本情報入力シート!W103)</f>
        <v/>
      </c>
      <c r="J210" s="1375" t="str">
        <f>IF(基本情報入力シート!X103="","",基本情報入力シート!X103)</f>
        <v/>
      </c>
      <c r="K210" s="1268" t="str">
        <f>IF(基本情報入力シート!Y103="","",基本情報入力シート!Y103)</f>
        <v/>
      </c>
      <c r="L210" s="1274"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3">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4">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86"/>
      <c r="C211" s="1263"/>
      <c r="D211" s="1263"/>
      <c r="E211" s="1263"/>
      <c r="F211" s="1264"/>
      <c r="G211" s="1268"/>
      <c r="H211" s="1268"/>
      <c r="I211" s="1268"/>
      <c r="J211" s="1375"/>
      <c r="K211" s="1268"/>
      <c r="L211" s="1274"/>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55">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50"/>
      <c r="B212" s="1286"/>
      <c r="C212" s="1263"/>
      <c r="D212" s="1263"/>
      <c r="E212" s="1263"/>
      <c r="F212" s="1264"/>
      <c r="G212" s="1268"/>
      <c r="H212" s="1268"/>
      <c r="I212" s="1268"/>
      <c r="J212" s="1375"/>
      <c r="K212" s="1268"/>
      <c r="L212" s="1274"/>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56">IF(U212&lt;&gt;"","新規に適用","")</f>
        <v/>
      </c>
      <c r="AM212" s="1501">
        <f>IFERROR(IF(OR(N213="ベア加算",N213=""),0, IF(OR(U210="新加算Ⅰ",U210="新加算Ⅱ",U210="新加算Ⅲ",U210="新加算Ⅳ"),0,ROUNDDOWN(ROUND(L210*VLOOKUP(K210,【参考】数式用!$A$5:$I$27,MATCH("ベア加算",【参考】数式用!$B$4:$I$4,0)+1,0),0)*M210,0)*AG212)),"")</f>
        <v>0</v>
      </c>
      <c r="AN212" s="1359" t="str">
        <f>IF(AND(U212&lt;&gt;"",AN210=""),"新規に適用",IF(AND(U212&lt;&gt;"",AN210&lt;&gt;""),"継続で適用",""))</f>
        <v/>
      </c>
      <c r="AO212" s="1359" t="str">
        <f>IF(AND(U212&lt;&gt;"",AO210=""),"新規に適用",IF(AND(U212&lt;&gt;"",AO210&lt;&gt;""),"継続で適用",""))</f>
        <v/>
      </c>
      <c r="AP212" s="1361"/>
      <c r="AQ212" s="1359" t="str">
        <f>IF(AND(U212&lt;&gt;"",AQ210=""),"新規に適用",IF(AND(U212&lt;&gt;"",AQ210&lt;&gt;""),"継続で適用",""))</f>
        <v/>
      </c>
      <c r="AR212" s="1347" t="str">
        <f t="shared" si="121"/>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69"/>
      <c r="H213" s="1269"/>
      <c r="I213" s="1269"/>
      <c r="J213" s="1376"/>
      <c r="K213" s="1269"/>
      <c r="L213" s="1275"/>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57">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85" t="str">
        <f>IF(基本情報入力シート!C104="","",基本情報入力シート!C104)</f>
        <v/>
      </c>
      <c r="C214" s="1261"/>
      <c r="D214" s="1261"/>
      <c r="E214" s="1261"/>
      <c r="F214" s="1262"/>
      <c r="G214" s="1267" t="str">
        <f>IF(基本情報入力シート!M104="","",基本情報入力シート!M104)</f>
        <v/>
      </c>
      <c r="H214" s="1267" t="str">
        <f>IF(基本情報入力シート!R104="","",基本情報入力シート!R104)</f>
        <v/>
      </c>
      <c r="I214" s="1267" t="str">
        <f>IF(基本情報入力シート!W104="","",基本情報入力シート!W104)</f>
        <v/>
      </c>
      <c r="J214" s="1382" t="str">
        <f>IF(基本情報入力シート!X104="","",基本情報入力シート!X104)</f>
        <v/>
      </c>
      <c r="K214" s="1267" t="str">
        <f>IF(基本情報入力シート!Y104="","",基本情報入力シート!Y104)</f>
        <v/>
      </c>
      <c r="L214" s="1273" t="str">
        <f>IF(基本情報入力シート!AB104="","",基本情報入力シート!AB104)</f>
        <v/>
      </c>
      <c r="M214" s="1276"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3"/>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58">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86"/>
      <c r="C215" s="1263"/>
      <c r="D215" s="1263"/>
      <c r="E215" s="1263"/>
      <c r="F215" s="1264"/>
      <c r="G215" s="1268"/>
      <c r="H215" s="1268"/>
      <c r="I215" s="1268"/>
      <c r="J215" s="1375"/>
      <c r="K215" s="1268"/>
      <c r="L215" s="1274"/>
      <c r="M215" s="1277"/>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55"/>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50"/>
      <c r="B216" s="1286"/>
      <c r="C216" s="1263"/>
      <c r="D216" s="1263"/>
      <c r="E216" s="1263"/>
      <c r="F216" s="1264"/>
      <c r="G216" s="1268"/>
      <c r="H216" s="1268"/>
      <c r="I216" s="1268"/>
      <c r="J216" s="1375"/>
      <c r="K216" s="1268"/>
      <c r="L216" s="1274"/>
      <c r="M216" s="1277"/>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59">IF(U216&lt;&gt;"","新規に適用","")</f>
        <v/>
      </c>
      <c r="AM216" s="1501">
        <f>IFERROR(IF(OR(N217="ベア加算",N217=""),0, IF(OR(U214="新加算Ⅰ",U214="新加算Ⅱ",U214="新加算Ⅲ",U214="新加算Ⅳ"),0,ROUNDDOWN(ROUND(L214*VLOOKUP(K214,【参考】数式用!$A$5:$I$27,MATCH("ベア加算",【参考】数式用!$B$4:$I$4,0)+1,0),0)*M214,0)*AG216)),"")</f>
        <v>0</v>
      </c>
      <c r="AN216" s="1359" t="str">
        <f>IF(AND(U216&lt;&gt;"",AN214=""),"新規に適用",IF(AND(U216&lt;&gt;"",AN214&lt;&gt;""),"継続で適用",""))</f>
        <v/>
      </c>
      <c r="AO216" s="1359" t="str">
        <f>IF(AND(U216&lt;&gt;"",AO214=""),"新規に適用",IF(AND(U216&lt;&gt;"",AO214&lt;&gt;""),"継続で適用",""))</f>
        <v/>
      </c>
      <c r="AP216" s="1361"/>
      <c r="AQ216" s="1359" t="str">
        <f>IF(AND(U216&lt;&gt;"",AQ214=""),"新規に適用",IF(AND(U216&lt;&gt;"",AQ214&lt;&gt;""),"継続で適用",""))</f>
        <v/>
      </c>
      <c r="AR216" s="1347" t="str">
        <f t="shared" si="121"/>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69"/>
      <c r="H217" s="1269"/>
      <c r="I217" s="1269"/>
      <c r="J217" s="1376"/>
      <c r="K217" s="1269"/>
      <c r="L217" s="1275"/>
      <c r="M217" s="1278"/>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51">
        <v>52</v>
      </c>
      <c r="B218" s="1286" t="str">
        <f>IF(基本情報入力シート!C105="","",基本情報入力シート!C105)</f>
        <v/>
      </c>
      <c r="C218" s="1263"/>
      <c r="D218" s="1263"/>
      <c r="E218" s="1263"/>
      <c r="F218" s="1264"/>
      <c r="G218" s="1268" t="str">
        <f>IF(基本情報入力シート!M105="","",基本情報入力シート!M105)</f>
        <v/>
      </c>
      <c r="H218" s="1268" t="str">
        <f>IF(基本情報入力シート!R105="","",基本情報入力シート!R105)</f>
        <v/>
      </c>
      <c r="I218" s="1268" t="str">
        <f>IF(基本情報入力シート!W105="","",基本情報入力シート!W105)</f>
        <v/>
      </c>
      <c r="J218" s="1375" t="str">
        <f>IF(基本情報入力シート!X105="","",基本情報入力シート!X105)</f>
        <v/>
      </c>
      <c r="K218" s="1268" t="str">
        <f>IF(基本情報入力シート!Y105="","",基本情報入力シート!Y105)</f>
        <v/>
      </c>
      <c r="L218" s="1274"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3"/>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1">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86"/>
      <c r="C219" s="1263"/>
      <c r="D219" s="1263"/>
      <c r="E219" s="1263"/>
      <c r="F219" s="1264"/>
      <c r="G219" s="1268"/>
      <c r="H219" s="1268"/>
      <c r="I219" s="1268"/>
      <c r="J219" s="1375"/>
      <c r="K219" s="1268"/>
      <c r="L219" s="1274"/>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55"/>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50"/>
      <c r="B220" s="1286"/>
      <c r="C220" s="1263"/>
      <c r="D220" s="1263"/>
      <c r="E220" s="1263"/>
      <c r="F220" s="1264"/>
      <c r="G220" s="1268"/>
      <c r="H220" s="1268"/>
      <c r="I220" s="1268"/>
      <c r="J220" s="1375"/>
      <c r="K220" s="1268"/>
      <c r="L220" s="1274"/>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2">IF(U220&lt;&gt;"","新規に適用","")</f>
        <v/>
      </c>
      <c r="AM220" s="1501">
        <f>IFERROR(IF(OR(N221="ベア加算",N221=""),0, IF(OR(U218="新加算Ⅰ",U218="新加算Ⅱ",U218="新加算Ⅲ",U218="新加算Ⅳ"),0,ROUNDDOWN(ROUND(L218*VLOOKUP(K218,【参考】数式用!$A$5:$I$27,MATCH("ベア加算",【参考】数式用!$B$4:$I$4,0)+1,0),0)*M218,0)*AG220)),"")</f>
        <v>0</v>
      </c>
      <c r="AN220" s="1359" t="str">
        <f>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1"/>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69"/>
      <c r="H221" s="1269"/>
      <c r="I221" s="1269"/>
      <c r="J221" s="1376"/>
      <c r="K221" s="1269"/>
      <c r="L221" s="1275"/>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3">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85" t="str">
        <f>IF(基本情報入力シート!C106="","",基本情報入力シート!C106)</f>
        <v/>
      </c>
      <c r="C222" s="1261"/>
      <c r="D222" s="1261"/>
      <c r="E222" s="1261"/>
      <c r="F222" s="1262"/>
      <c r="G222" s="1267" t="str">
        <f>IF(基本情報入力シート!M106="","",基本情報入力シート!M106)</f>
        <v/>
      </c>
      <c r="H222" s="1267" t="str">
        <f>IF(基本情報入力シート!R106="","",基本情報入力シート!R106)</f>
        <v/>
      </c>
      <c r="I222" s="1267" t="str">
        <f>IF(基本情報入力シート!W106="","",基本情報入力シート!W106)</f>
        <v/>
      </c>
      <c r="J222" s="1382" t="str">
        <f>IF(基本情報入力シート!X106="","",基本情報入力シート!X106)</f>
        <v/>
      </c>
      <c r="K222" s="1267" t="str">
        <f>IF(基本情報入力シート!Y106="","",基本情報入力シート!Y106)</f>
        <v/>
      </c>
      <c r="L222" s="1273" t="str">
        <f>IF(基本情報入力シート!AB106="","",基本情報入力シート!AB106)</f>
        <v/>
      </c>
      <c r="M222" s="1276"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3"/>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64">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86"/>
      <c r="C223" s="1263"/>
      <c r="D223" s="1263"/>
      <c r="E223" s="1263"/>
      <c r="F223" s="1264"/>
      <c r="G223" s="1268"/>
      <c r="H223" s="1268"/>
      <c r="I223" s="1268"/>
      <c r="J223" s="1375"/>
      <c r="K223" s="1268"/>
      <c r="L223" s="1274"/>
      <c r="M223" s="1277"/>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55"/>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50"/>
      <c r="B224" s="1286"/>
      <c r="C224" s="1263"/>
      <c r="D224" s="1263"/>
      <c r="E224" s="1263"/>
      <c r="F224" s="1264"/>
      <c r="G224" s="1268"/>
      <c r="H224" s="1268"/>
      <c r="I224" s="1268"/>
      <c r="J224" s="1375"/>
      <c r="K224" s="1268"/>
      <c r="L224" s="1274"/>
      <c r="M224" s="1277"/>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65">IF(U224&lt;&gt;"","新規に適用","")</f>
        <v/>
      </c>
      <c r="AM224" s="1501">
        <f>IFERROR(IF(OR(N225="ベア加算",N225=""),0, IF(OR(U222="新加算Ⅰ",U222="新加算Ⅱ",U222="新加算Ⅲ",U222="新加算Ⅳ"),0,ROUNDDOWN(ROUND(L222*VLOOKUP(K222,【参考】数式用!$A$5:$I$27,MATCH("ベア加算",【参考】数式用!$B$4:$I$4,0)+1,0),0)*M222,0)*AG224)),"")</f>
        <v>0</v>
      </c>
      <c r="AN224" s="1359" t="str">
        <f>IF(AND(U224&lt;&gt;"",AN222=""),"新規に適用",IF(AND(U224&lt;&gt;"",AN222&lt;&gt;""),"継続で適用",""))</f>
        <v/>
      </c>
      <c r="AO224" s="1359" t="str">
        <f>IF(AND(U224&lt;&gt;"",AO222=""),"新規に適用",IF(AND(U224&lt;&gt;"",AO222&lt;&gt;""),"継続で適用",""))</f>
        <v/>
      </c>
      <c r="AP224" s="1361"/>
      <c r="AQ224" s="1359" t="str">
        <f>IF(AND(U224&lt;&gt;"",AQ222=""),"新規に適用",IF(AND(U224&lt;&gt;"",AQ222&lt;&gt;""),"継続で適用",""))</f>
        <v/>
      </c>
      <c r="AR224" s="1347" t="str">
        <f t="shared" si="121"/>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69"/>
      <c r="H225" s="1269"/>
      <c r="I225" s="1269"/>
      <c r="J225" s="1376"/>
      <c r="K225" s="1269"/>
      <c r="L225" s="1275"/>
      <c r="M225" s="1278"/>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66">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51">
        <v>54</v>
      </c>
      <c r="B226" s="1286" t="str">
        <f>IF(基本情報入力シート!C107="","",基本情報入力シート!C107)</f>
        <v/>
      </c>
      <c r="C226" s="1263"/>
      <c r="D226" s="1263"/>
      <c r="E226" s="1263"/>
      <c r="F226" s="1264"/>
      <c r="G226" s="1268" t="str">
        <f>IF(基本情報入力シート!M107="","",基本情報入力シート!M107)</f>
        <v/>
      </c>
      <c r="H226" s="1268" t="str">
        <f>IF(基本情報入力シート!R107="","",基本情報入力シート!R107)</f>
        <v/>
      </c>
      <c r="I226" s="1268" t="str">
        <f>IF(基本情報入力シート!W107="","",基本情報入力シート!W107)</f>
        <v/>
      </c>
      <c r="J226" s="1375" t="str">
        <f>IF(基本情報入力シート!X107="","",基本情報入力シート!X107)</f>
        <v/>
      </c>
      <c r="K226" s="1268" t="str">
        <f>IF(基本情報入力シート!Y107="","",基本情報入力シート!Y107)</f>
        <v/>
      </c>
      <c r="L226" s="1274"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3"/>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67">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86"/>
      <c r="C227" s="1263"/>
      <c r="D227" s="1263"/>
      <c r="E227" s="1263"/>
      <c r="F227" s="1264"/>
      <c r="G227" s="1268"/>
      <c r="H227" s="1268"/>
      <c r="I227" s="1268"/>
      <c r="J227" s="1375"/>
      <c r="K227" s="1268"/>
      <c r="L227" s="1274"/>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55"/>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50"/>
      <c r="B228" s="1286"/>
      <c r="C228" s="1263"/>
      <c r="D228" s="1263"/>
      <c r="E228" s="1263"/>
      <c r="F228" s="1264"/>
      <c r="G228" s="1268"/>
      <c r="H228" s="1268"/>
      <c r="I228" s="1268"/>
      <c r="J228" s="1375"/>
      <c r="K228" s="1268"/>
      <c r="L228" s="1274"/>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68">IF(U228&lt;&gt;"","新規に適用","")</f>
        <v/>
      </c>
      <c r="AM228" s="1501">
        <f>IFERROR(IF(OR(N229="ベア加算",N229=""),0, IF(OR(U226="新加算Ⅰ",U226="新加算Ⅱ",U226="新加算Ⅲ",U226="新加算Ⅳ"),0,ROUNDDOWN(ROUND(L226*VLOOKUP(K226,【参考】数式用!$A$5:$I$27,MATCH("ベア加算",【参考】数式用!$B$4:$I$4,0)+1,0),0)*M226,0)*AG228)),"")</f>
        <v>0</v>
      </c>
      <c r="AN228" s="1359" t="str">
        <f>IF(AND(U228&lt;&gt;"",AN226=""),"新規に適用",IF(AND(U228&lt;&gt;"",AN226&lt;&gt;""),"継続で適用",""))</f>
        <v/>
      </c>
      <c r="AO228" s="1359" t="str">
        <f>IF(AND(U228&lt;&gt;"",AO226=""),"新規に適用",IF(AND(U228&lt;&gt;"",AO226&lt;&gt;""),"継続で適用",""))</f>
        <v/>
      </c>
      <c r="AP228" s="1361"/>
      <c r="AQ228" s="1359" t="str">
        <f>IF(AND(U228&lt;&gt;"",AQ226=""),"新規に適用",IF(AND(U228&lt;&gt;"",AQ226&lt;&gt;""),"継続で適用",""))</f>
        <v/>
      </c>
      <c r="AR228" s="1347" t="str">
        <f t="shared" si="121"/>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69"/>
      <c r="H229" s="1269"/>
      <c r="I229" s="1269"/>
      <c r="J229" s="1376"/>
      <c r="K229" s="1269"/>
      <c r="L229" s="1275"/>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69">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85" t="str">
        <f>IF(基本情報入力シート!C108="","",基本情報入力シート!C108)</f>
        <v/>
      </c>
      <c r="C230" s="1261"/>
      <c r="D230" s="1261"/>
      <c r="E230" s="1261"/>
      <c r="F230" s="1262"/>
      <c r="G230" s="1267" t="str">
        <f>IF(基本情報入力シート!M108="","",基本情報入力シート!M108)</f>
        <v/>
      </c>
      <c r="H230" s="1267" t="str">
        <f>IF(基本情報入力シート!R108="","",基本情報入力シート!R108)</f>
        <v/>
      </c>
      <c r="I230" s="1267" t="str">
        <f>IF(基本情報入力シート!W108="","",基本情報入力シート!W108)</f>
        <v/>
      </c>
      <c r="J230" s="1382" t="str">
        <f>IF(基本情報入力シート!X108="","",基本情報入力シート!X108)</f>
        <v/>
      </c>
      <c r="K230" s="1267" t="str">
        <f>IF(基本情報入力シート!Y108="","",基本情報入力シート!Y108)</f>
        <v/>
      </c>
      <c r="L230" s="1273" t="str">
        <f>IF(基本情報入力シート!AB108="","",基本情報入力シート!AB108)</f>
        <v/>
      </c>
      <c r="M230" s="1276"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3"/>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0">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86"/>
      <c r="C231" s="1263"/>
      <c r="D231" s="1263"/>
      <c r="E231" s="1263"/>
      <c r="F231" s="1264"/>
      <c r="G231" s="1268"/>
      <c r="H231" s="1268"/>
      <c r="I231" s="1268"/>
      <c r="J231" s="1375"/>
      <c r="K231" s="1268"/>
      <c r="L231" s="1274"/>
      <c r="M231" s="1277"/>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55"/>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50"/>
      <c r="B232" s="1286"/>
      <c r="C232" s="1263"/>
      <c r="D232" s="1263"/>
      <c r="E232" s="1263"/>
      <c r="F232" s="1264"/>
      <c r="G232" s="1268"/>
      <c r="H232" s="1268"/>
      <c r="I232" s="1268"/>
      <c r="J232" s="1375"/>
      <c r="K232" s="1268"/>
      <c r="L232" s="1274"/>
      <c r="M232" s="1277"/>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1">IF(U232&lt;&gt;"","新規に適用","")</f>
        <v/>
      </c>
      <c r="AM232" s="1501">
        <f>IFERROR(IF(OR(N233="ベア加算",N233=""),0, IF(OR(U230="新加算Ⅰ",U230="新加算Ⅱ",U230="新加算Ⅲ",U230="新加算Ⅳ"),0,ROUNDDOWN(ROUND(L230*VLOOKUP(K230,【参考】数式用!$A$5:$I$27,MATCH("ベア加算",【参考】数式用!$B$4:$I$4,0)+1,0),0)*M230,0)*AG232)),"")</f>
        <v>0</v>
      </c>
      <c r="AN232" s="1359" t="str">
        <f>IF(AND(U232&lt;&gt;"",AN230=""),"新規に適用",IF(AND(U232&lt;&gt;"",AN230&lt;&gt;""),"継続で適用",""))</f>
        <v/>
      </c>
      <c r="AO232" s="1359" t="str">
        <f>IF(AND(U232&lt;&gt;"",AO230=""),"新規に適用",IF(AND(U232&lt;&gt;"",AO230&lt;&gt;""),"継続で適用",""))</f>
        <v/>
      </c>
      <c r="AP232" s="1361"/>
      <c r="AQ232" s="1359" t="str">
        <f>IF(AND(U232&lt;&gt;"",AQ230=""),"新規に適用",IF(AND(U232&lt;&gt;"",AQ230&lt;&gt;""),"継続で適用",""))</f>
        <v/>
      </c>
      <c r="AR232" s="1347" t="str">
        <f t="shared" ref="AR232:AR292" si="172">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69"/>
      <c r="H233" s="1269"/>
      <c r="I233" s="1269"/>
      <c r="J233" s="1376"/>
      <c r="K233" s="1269"/>
      <c r="L233" s="1275"/>
      <c r="M233" s="1278"/>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3">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51">
        <v>56</v>
      </c>
      <c r="B234" s="1286" t="str">
        <f>IF(基本情報入力シート!C109="","",基本情報入力シート!C109)</f>
        <v/>
      </c>
      <c r="C234" s="1263"/>
      <c r="D234" s="1263"/>
      <c r="E234" s="1263"/>
      <c r="F234" s="1264"/>
      <c r="G234" s="1268" t="str">
        <f>IF(基本情報入力シート!M109="","",基本情報入力シート!M109)</f>
        <v/>
      </c>
      <c r="H234" s="1268" t="str">
        <f>IF(基本情報入力シート!R109="","",基本情報入力シート!R109)</f>
        <v/>
      </c>
      <c r="I234" s="1268" t="str">
        <f>IF(基本情報入力シート!W109="","",基本情報入力シート!W109)</f>
        <v/>
      </c>
      <c r="J234" s="1375" t="str">
        <f>IF(基本情報入力シート!X109="","",基本情報入力シート!X109)</f>
        <v/>
      </c>
      <c r="K234" s="1268" t="str">
        <f>IF(基本情報入力シート!Y109="","",基本情報入力シート!Y109)</f>
        <v/>
      </c>
      <c r="L234" s="1274"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3"/>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74">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86"/>
      <c r="C235" s="1263"/>
      <c r="D235" s="1263"/>
      <c r="E235" s="1263"/>
      <c r="F235" s="1264"/>
      <c r="G235" s="1268"/>
      <c r="H235" s="1268"/>
      <c r="I235" s="1268"/>
      <c r="J235" s="1375"/>
      <c r="K235" s="1268"/>
      <c r="L235" s="1274"/>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55"/>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50"/>
      <c r="B236" s="1286"/>
      <c r="C236" s="1263"/>
      <c r="D236" s="1263"/>
      <c r="E236" s="1263"/>
      <c r="F236" s="1264"/>
      <c r="G236" s="1268"/>
      <c r="H236" s="1268"/>
      <c r="I236" s="1268"/>
      <c r="J236" s="1375"/>
      <c r="K236" s="1268"/>
      <c r="L236" s="1274"/>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75">IF(U236&lt;&gt;"","新規に適用","")</f>
        <v/>
      </c>
      <c r="AM236" s="1501">
        <f>IFERROR(IF(OR(N237="ベア加算",N237=""),0, IF(OR(U234="新加算Ⅰ",U234="新加算Ⅱ",U234="新加算Ⅲ",U234="新加算Ⅳ"),0,ROUNDDOWN(ROUND(L234*VLOOKUP(K234,【参考】数式用!$A$5:$I$27,MATCH("ベア加算",【参考】数式用!$B$4:$I$4,0)+1,0),0)*M234,0)*AG236)),"")</f>
        <v>0</v>
      </c>
      <c r="AN236" s="1359" t="str">
        <f>IF(AND(U236&lt;&gt;"",AN234=""),"新規に適用",IF(AND(U236&lt;&gt;"",AN234&lt;&gt;""),"継続で適用",""))</f>
        <v/>
      </c>
      <c r="AO236" s="1359" t="str">
        <f>IF(AND(U236&lt;&gt;"",AO234=""),"新規に適用",IF(AND(U236&lt;&gt;"",AO234&lt;&gt;""),"継続で適用",""))</f>
        <v/>
      </c>
      <c r="AP236" s="1361"/>
      <c r="AQ236" s="1359" t="str">
        <f>IF(AND(U236&lt;&gt;"",AQ234=""),"新規に適用",IF(AND(U236&lt;&gt;"",AQ234&lt;&gt;""),"継続で適用",""))</f>
        <v/>
      </c>
      <c r="AR236" s="1347" t="str">
        <f t="shared" si="172"/>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69"/>
      <c r="H237" s="1269"/>
      <c r="I237" s="1269"/>
      <c r="J237" s="1376"/>
      <c r="K237" s="1269"/>
      <c r="L237" s="1275"/>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76">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86" t="str">
        <f>IF(基本情報入力シート!C110="","",基本情報入力シート!C110)</f>
        <v/>
      </c>
      <c r="C238" s="1263"/>
      <c r="D238" s="1263"/>
      <c r="E238" s="1263"/>
      <c r="F238" s="1264"/>
      <c r="G238" s="1268" t="str">
        <f>IF(基本情報入力シート!M110="","",基本情報入力シート!M110)</f>
        <v/>
      </c>
      <c r="H238" s="1268" t="str">
        <f>IF(基本情報入力シート!R110="","",基本情報入力シート!R110)</f>
        <v/>
      </c>
      <c r="I238" s="1268" t="str">
        <f>IF(基本情報入力シート!W110="","",基本情報入力シート!W110)</f>
        <v/>
      </c>
      <c r="J238" s="1375" t="str">
        <f>IF(基本情報入力シート!X110="","",基本情報入力シート!X110)</f>
        <v/>
      </c>
      <c r="K238" s="1268" t="str">
        <f>IF(基本情報入力シート!Y110="","",基本情報入力シート!Y110)</f>
        <v/>
      </c>
      <c r="L238" s="1274"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3"/>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77">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86"/>
      <c r="C239" s="1263"/>
      <c r="D239" s="1263"/>
      <c r="E239" s="1263"/>
      <c r="F239" s="1264"/>
      <c r="G239" s="1268"/>
      <c r="H239" s="1268"/>
      <c r="I239" s="1268"/>
      <c r="J239" s="1375"/>
      <c r="K239" s="1268"/>
      <c r="L239" s="1274"/>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55"/>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50"/>
      <c r="B240" s="1286"/>
      <c r="C240" s="1263"/>
      <c r="D240" s="1263"/>
      <c r="E240" s="1263"/>
      <c r="F240" s="1264"/>
      <c r="G240" s="1268"/>
      <c r="H240" s="1268"/>
      <c r="I240" s="1268"/>
      <c r="J240" s="1375"/>
      <c r="K240" s="1268"/>
      <c r="L240" s="1274"/>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78">IF(U240&lt;&gt;"","新規に適用","")</f>
        <v/>
      </c>
      <c r="AM240" s="1501">
        <f>IFERROR(IF(OR(N241="ベア加算",N241=""),0, IF(OR(U238="新加算Ⅰ",U238="新加算Ⅱ",U238="新加算Ⅲ",U238="新加算Ⅳ"),0,ROUNDDOWN(ROUND(L238*VLOOKUP(K238,【参考】数式用!$A$5:$I$27,MATCH("ベア加算",【参考】数式用!$B$4:$I$4,0)+1,0),0)*M238,0)*AG240)),"")</f>
        <v>0</v>
      </c>
      <c r="AN240" s="1359" t="str">
        <f>IF(AND(U240&lt;&gt;"",AN238=""),"新規に適用",IF(AND(U240&lt;&gt;"",AN238&lt;&gt;""),"継続で適用",""))</f>
        <v/>
      </c>
      <c r="AO240" s="1359" t="str">
        <f>IF(AND(U240&lt;&gt;"",AO238=""),"新規に適用",IF(AND(U240&lt;&gt;"",AO238&lt;&gt;""),"継続で適用",""))</f>
        <v/>
      </c>
      <c r="AP240" s="1361"/>
      <c r="AQ240" s="1359" t="str">
        <f>IF(AND(U240&lt;&gt;"",AQ238=""),"新規に適用",IF(AND(U240&lt;&gt;"",AQ238&lt;&gt;""),"継続で適用",""))</f>
        <v/>
      </c>
      <c r="AR240" s="1347" t="str">
        <f t="shared" si="172"/>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69"/>
      <c r="H241" s="1269"/>
      <c r="I241" s="1269"/>
      <c r="J241" s="1376"/>
      <c r="K241" s="1269"/>
      <c r="L241" s="1275"/>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79">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51">
        <v>58</v>
      </c>
      <c r="B242" s="1285" t="str">
        <f>IF(基本情報入力シート!C111="","",基本情報入力シート!C111)</f>
        <v/>
      </c>
      <c r="C242" s="1261"/>
      <c r="D242" s="1261"/>
      <c r="E242" s="1261"/>
      <c r="F242" s="1262"/>
      <c r="G242" s="1267" t="str">
        <f>IF(基本情報入力シート!M111="","",基本情報入力シート!M111)</f>
        <v/>
      </c>
      <c r="H242" s="1267" t="str">
        <f>IF(基本情報入力シート!R111="","",基本情報入力シート!R111)</f>
        <v/>
      </c>
      <c r="I242" s="1267" t="str">
        <f>IF(基本情報入力シート!W111="","",基本情報入力シート!W111)</f>
        <v/>
      </c>
      <c r="J242" s="1382" t="str">
        <f>IF(基本情報入力シート!X111="","",基本情報入力シート!X111)</f>
        <v/>
      </c>
      <c r="K242" s="1267" t="str">
        <f>IF(基本情報入力シート!Y111="","",基本情報入力シート!Y111)</f>
        <v/>
      </c>
      <c r="L242" s="1273" t="str">
        <f>IF(基本情報入力シート!AB111="","",基本情報入力シート!AB111)</f>
        <v/>
      </c>
      <c r="M242" s="1276"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3"/>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0">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86"/>
      <c r="C243" s="1263"/>
      <c r="D243" s="1263"/>
      <c r="E243" s="1263"/>
      <c r="F243" s="1264"/>
      <c r="G243" s="1268"/>
      <c r="H243" s="1268"/>
      <c r="I243" s="1268"/>
      <c r="J243" s="1375"/>
      <c r="K243" s="1268"/>
      <c r="L243" s="1274"/>
      <c r="M243" s="1277"/>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55"/>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50"/>
      <c r="B244" s="1286"/>
      <c r="C244" s="1263"/>
      <c r="D244" s="1263"/>
      <c r="E244" s="1263"/>
      <c r="F244" s="1264"/>
      <c r="G244" s="1268"/>
      <c r="H244" s="1268"/>
      <c r="I244" s="1268"/>
      <c r="J244" s="1375"/>
      <c r="K244" s="1268"/>
      <c r="L244" s="1274"/>
      <c r="M244" s="1277"/>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1">IF(U244&lt;&gt;"","新規に適用","")</f>
        <v/>
      </c>
      <c r="AM244" s="1501">
        <f>IFERROR(IF(OR(N245="ベア加算",N245=""),0, IF(OR(U242="新加算Ⅰ",U242="新加算Ⅱ",U242="新加算Ⅲ",U242="新加算Ⅳ"),0,ROUNDDOWN(ROUND(L242*VLOOKUP(K242,【参考】数式用!$A$5:$I$27,MATCH("ベア加算",【参考】数式用!$B$4:$I$4,0)+1,0),0)*M242,0)*AG244)),"")</f>
        <v>0</v>
      </c>
      <c r="AN244" s="1359" t="str">
        <f>IF(AND(U244&lt;&gt;"",AN242=""),"新規に適用",IF(AND(U244&lt;&gt;"",AN242&lt;&gt;""),"継続で適用",""))</f>
        <v/>
      </c>
      <c r="AO244" s="1359" t="str">
        <f>IF(AND(U244&lt;&gt;"",AO242=""),"新規に適用",IF(AND(U244&lt;&gt;"",AO242&lt;&gt;""),"継続で適用",""))</f>
        <v/>
      </c>
      <c r="AP244" s="1361"/>
      <c r="AQ244" s="1359" t="str">
        <f>IF(AND(U244&lt;&gt;"",AQ242=""),"新規に適用",IF(AND(U244&lt;&gt;"",AQ242&lt;&gt;""),"継続で適用",""))</f>
        <v/>
      </c>
      <c r="AR244" s="1347" t="str">
        <f t="shared" si="172"/>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69"/>
      <c r="H245" s="1269"/>
      <c r="I245" s="1269"/>
      <c r="J245" s="1376"/>
      <c r="K245" s="1269"/>
      <c r="L245" s="1275"/>
      <c r="M245" s="1278"/>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2">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86" t="str">
        <f>IF(基本情報入力シート!C112="","",基本情報入力シート!C112)</f>
        <v/>
      </c>
      <c r="C246" s="1263"/>
      <c r="D246" s="1263"/>
      <c r="E246" s="1263"/>
      <c r="F246" s="1264"/>
      <c r="G246" s="1268" t="str">
        <f>IF(基本情報入力シート!M112="","",基本情報入力シート!M112)</f>
        <v/>
      </c>
      <c r="H246" s="1268" t="str">
        <f>IF(基本情報入力シート!R112="","",基本情報入力シート!R112)</f>
        <v/>
      </c>
      <c r="I246" s="1268" t="str">
        <f>IF(基本情報入力シート!W112="","",基本情報入力シート!W112)</f>
        <v/>
      </c>
      <c r="J246" s="1375" t="str">
        <f>IF(基本情報入力シート!X112="","",基本情報入力シート!X112)</f>
        <v/>
      </c>
      <c r="K246" s="1268" t="str">
        <f>IF(基本情報入力シート!Y112="","",基本情報入力シート!Y112)</f>
        <v/>
      </c>
      <c r="L246" s="1274"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3"/>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3">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86"/>
      <c r="C247" s="1263"/>
      <c r="D247" s="1263"/>
      <c r="E247" s="1263"/>
      <c r="F247" s="1264"/>
      <c r="G247" s="1268"/>
      <c r="H247" s="1268"/>
      <c r="I247" s="1268"/>
      <c r="J247" s="1375"/>
      <c r="K247" s="1268"/>
      <c r="L247" s="1274"/>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55"/>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50"/>
      <c r="B248" s="1286"/>
      <c r="C248" s="1263"/>
      <c r="D248" s="1263"/>
      <c r="E248" s="1263"/>
      <c r="F248" s="1264"/>
      <c r="G248" s="1268"/>
      <c r="H248" s="1268"/>
      <c r="I248" s="1268"/>
      <c r="J248" s="1375"/>
      <c r="K248" s="1268"/>
      <c r="L248" s="1274"/>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84">IF(U248&lt;&gt;"","新規に適用","")</f>
        <v/>
      </c>
      <c r="AM248" s="1501">
        <f>IFERROR(IF(OR(N249="ベア加算",N249=""),0, IF(OR(U246="新加算Ⅰ",U246="新加算Ⅱ",U246="新加算Ⅲ",U246="新加算Ⅳ"),0,ROUNDDOWN(ROUND(L246*VLOOKUP(K246,【参考】数式用!$A$5:$I$27,MATCH("ベア加算",【参考】数式用!$B$4:$I$4,0)+1,0),0)*M246,0)*AG248)),"")</f>
        <v>0</v>
      </c>
      <c r="AN248" s="1359" t="str">
        <f>IF(AND(U248&lt;&gt;"",AN246=""),"新規に適用",IF(AND(U248&lt;&gt;"",AN246&lt;&gt;""),"継続で適用",""))</f>
        <v/>
      </c>
      <c r="AO248" s="1359" t="str">
        <f>IF(AND(U248&lt;&gt;"",AO246=""),"新規に適用",IF(AND(U248&lt;&gt;"",AO246&lt;&gt;""),"継続で適用",""))</f>
        <v/>
      </c>
      <c r="AP248" s="1361"/>
      <c r="AQ248" s="1359" t="str">
        <f>IF(AND(U248&lt;&gt;"",AQ246=""),"新規に適用",IF(AND(U248&lt;&gt;"",AQ246&lt;&gt;""),"継続で適用",""))</f>
        <v/>
      </c>
      <c r="AR248" s="1347" t="str">
        <f t="shared" si="172"/>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69"/>
      <c r="H249" s="1269"/>
      <c r="I249" s="1269"/>
      <c r="J249" s="1376"/>
      <c r="K249" s="1269"/>
      <c r="L249" s="1275"/>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85">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51">
        <v>60</v>
      </c>
      <c r="B250" s="1285" t="str">
        <f>IF(基本情報入力シート!C113="","",基本情報入力シート!C113)</f>
        <v/>
      </c>
      <c r="C250" s="1261"/>
      <c r="D250" s="1261"/>
      <c r="E250" s="1261"/>
      <c r="F250" s="1262"/>
      <c r="G250" s="1267" t="str">
        <f>IF(基本情報入力シート!M113="","",基本情報入力シート!M113)</f>
        <v/>
      </c>
      <c r="H250" s="1267" t="str">
        <f>IF(基本情報入力シート!R113="","",基本情報入力シート!R113)</f>
        <v/>
      </c>
      <c r="I250" s="1267" t="str">
        <f>IF(基本情報入力シート!W113="","",基本情報入力シート!W113)</f>
        <v/>
      </c>
      <c r="J250" s="1382" t="str">
        <f>IF(基本情報入力シート!X113="","",基本情報入力シート!X113)</f>
        <v/>
      </c>
      <c r="K250" s="1267" t="str">
        <f>IF(基本情報入力シート!Y113="","",基本情報入力シート!Y113)</f>
        <v/>
      </c>
      <c r="L250" s="1273" t="str">
        <f>IF(基本情報入力シート!AB113="","",基本情報入力シート!AB113)</f>
        <v/>
      </c>
      <c r="M250" s="1276"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3"/>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86">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86"/>
      <c r="C251" s="1263"/>
      <c r="D251" s="1263"/>
      <c r="E251" s="1263"/>
      <c r="F251" s="1264"/>
      <c r="G251" s="1268"/>
      <c r="H251" s="1268"/>
      <c r="I251" s="1268"/>
      <c r="J251" s="1375"/>
      <c r="K251" s="1268"/>
      <c r="L251" s="1274"/>
      <c r="M251" s="1277"/>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55"/>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50"/>
      <c r="B252" s="1286"/>
      <c r="C252" s="1263"/>
      <c r="D252" s="1263"/>
      <c r="E252" s="1263"/>
      <c r="F252" s="1264"/>
      <c r="G252" s="1268"/>
      <c r="H252" s="1268"/>
      <c r="I252" s="1268"/>
      <c r="J252" s="1375"/>
      <c r="K252" s="1268"/>
      <c r="L252" s="1274"/>
      <c r="M252" s="1277"/>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87">IF(U252&lt;&gt;"","新規に適用","")</f>
        <v/>
      </c>
      <c r="AM252" s="1501">
        <f>IFERROR(IF(OR(N253="ベア加算",N253=""),0, IF(OR(U250="新加算Ⅰ",U250="新加算Ⅱ",U250="新加算Ⅲ",U250="新加算Ⅳ"),0,ROUNDDOWN(ROUND(L250*VLOOKUP(K250,【参考】数式用!$A$5:$I$27,MATCH("ベア加算",【参考】数式用!$B$4:$I$4,0)+1,0),0)*M250,0)*AG252)),"")</f>
        <v>0</v>
      </c>
      <c r="AN252" s="1359" t="str">
        <f>IF(AND(U252&lt;&gt;"",AN250=""),"新規に適用",IF(AND(U252&lt;&gt;"",AN250&lt;&gt;""),"継続で適用",""))</f>
        <v/>
      </c>
      <c r="AO252" s="1359" t="str">
        <f>IF(AND(U252&lt;&gt;"",AO250=""),"新規に適用",IF(AND(U252&lt;&gt;"",AO250&lt;&gt;""),"継続で適用",""))</f>
        <v/>
      </c>
      <c r="AP252" s="1361"/>
      <c r="AQ252" s="1359" t="str">
        <f>IF(AND(U252&lt;&gt;"",AQ250=""),"新規に適用",IF(AND(U252&lt;&gt;"",AQ250&lt;&gt;""),"継続で適用",""))</f>
        <v/>
      </c>
      <c r="AR252" s="1347" t="str">
        <f t="shared" si="172"/>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69"/>
      <c r="H253" s="1269"/>
      <c r="I253" s="1269"/>
      <c r="J253" s="1376"/>
      <c r="K253" s="1269"/>
      <c r="L253" s="1275"/>
      <c r="M253" s="1278"/>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88">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86" t="str">
        <f>IF(基本情報入力シート!C114="","",基本情報入力シート!C114)</f>
        <v/>
      </c>
      <c r="C254" s="1263"/>
      <c r="D254" s="1263"/>
      <c r="E254" s="1263"/>
      <c r="F254" s="1264"/>
      <c r="G254" s="1268" t="str">
        <f>IF(基本情報入力シート!M114="","",基本情報入力シート!M114)</f>
        <v/>
      </c>
      <c r="H254" s="1268" t="str">
        <f>IF(基本情報入力シート!R114="","",基本情報入力シート!R114)</f>
        <v/>
      </c>
      <c r="I254" s="1268" t="str">
        <f>IF(基本情報入力シート!W114="","",基本情報入力シート!W114)</f>
        <v/>
      </c>
      <c r="J254" s="1375" t="str">
        <f>IF(基本情報入力シート!X114="","",基本情報入力シート!X114)</f>
        <v/>
      </c>
      <c r="K254" s="1268" t="str">
        <f>IF(基本情報入力シート!Y114="","",基本情報入力シート!Y114)</f>
        <v/>
      </c>
      <c r="L254" s="1274"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3"/>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89">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86"/>
      <c r="C255" s="1263"/>
      <c r="D255" s="1263"/>
      <c r="E255" s="1263"/>
      <c r="F255" s="1264"/>
      <c r="G255" s="1268"/>
      <c r="H255" s="1268"/>
      <c r="I255" s="1268"/>
      <c r="J255" s="1375"/>
      <c r="K255" s="1268"/>
      <c r="L255" s="1274"/>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55"/>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50"/>
      <c r="B256" s="1286"/>
      <c r="C256" s="1263"/>
      <c r="D256" s="1263"/>
      <c r="E256" s="1263"/>
      <c r="F256" s="1264"/>
      <c r="G256" s="1268"/>
      <c r="H256" s="1268"/>
      <c r="I256" s="1268"/>
      <c r="J256" s="1375"/>
      <c r="K256" s="1268"/>
      <c r="L256" s="1274"/>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0">IF(U256&lt;&gt;"","新規に適用","")</f>
        <v/>
      </c>
      <c r="AM256" s="1501">
        <f>IFERROR(IF(OR(N257="ベア加算",N257=""),0, IF(OR(U254="新加算Ⅰ",U254="新加算Ⅱ",U254="新加算Ⅲ",U254="新加算Ⅳ"),0,ROUNDDOWN(ROUND(L254*VLOOKUP(K254,【参考】数式用!$A$5:$I$27,MATCH("ベア加算",【参考】数式用!$B$4:$I$4,0)+1,0),0)*M254,0)*AG256)),"")</f>
        <v>0</v>
      </c>
      <c r="AN256" s="1359" t="str">
        <f>IF(AND(U256&lt;&gt;"",AN254=""),"新規に適用",IF(AND(U256&lt;&gt;"",AN254&lt;&gt;""),"継続で適用",""))</f>
        <v/>
      </c>
      <c r="AO256" s="1359" t="str">
        <f>IF(AND(U256&lt;&gt;"",AO254=""),"新規に適用",IF(AND(U256&lt;&gt;"",AO254&lt;&gt;""),"継続で適用",""))</f>
        <v/>
      </c>
      <c r="AP256" s="1361"/>
      <c r="AQ256" s="1359" t="str">
        <f>IF(AND(U256&lt;&gt;"",AQ254=""),"新規に適用",IF(AND(U256&lt;&gt;"",AQ254&lt;&gt;""),"継続で適用",""))</f>
        <v/>
      </c>
      <c r="AR256" s="1347" t="str">
        <f t="shared" si="172"/>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69"/>
      <c r="H257" s="1269"/>
      <c r="I257" s="1269"/>
      <c r="J257" s="1376"/>
      <c r="K257" s="1269"/>
      <c r="L257" s="1275"/>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51">
        <v>62</v>
      </c>
      <c r="B258" s="1285" t="str">
        <f>IF(基本情報入力シート!C115="","",基本情報入力シート!C115)</f>
        <v/>
      </c>
      <c r="C258" s="1261"/>
      <c r="D258" s="1261"/>
      <c r="E258" s="1261"/>
      <c r="F258" s="1262"/>
      <c r="G258" s="1267" t="str">
        <f>IF(基本情報入力シート!M115="","",基本情報入力シート!M115)</f>
        <v/>
      </c>
      <c r="H258" s="1267" t="str">
        <f>IF(基本情報入力シート!R115="","",基本情報入力シート!R115)</f>
        <v/>
      </c>
      <c r="I258" s="1267" t="str">
        <f>IF(基本情報入力シート!W115="","",基本情報入力シート!W115)</f>
        <v/>
      </c>
      <c r="J258" s="1382" t="str">
        <f>IF(基本情報入力シート!X115="","",基本情報入力シート!X115)</f>
        <v/>
      </c>
      <c r="K258" s="1267" t="str">
        <f>IF(基本情報入力シート!Y115="","",基本情報入力シート!Y115)</f>
        <v/>
      </c>
      <c r="L258" s="1273" t="str">
        <f>IF(基本情報入力シート!AB115="","",基本情報入力シート!AB115)</f>
        <v/>
      </c>
      <c r="M258" s="1276"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3"/>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2">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86"/>
      <c r="C259" s="1263"/>
      <c r="D259" s="1263"/>
      <c r="E259" s="1263"/>
      <c r="F259" s="1264"/>
      <c r="G259" s="1268"/>
      <c r="H259" s="1268"/>
      <c r="I259" s="1268"/>
      <c r="J259" s="1375"/>
      <c r="K259" s="1268"/>
      <c r="L259" s="1274"/>
      <c r="M259" s="1277"/>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55"/>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50"/>
      <c r="B260" s="1286"/>
      <c r="C260" s="1263"/>
      <c r="D260" s="1263"/>
      <c r="E260" s="1263"/>
      <c r="F260" s="1264"/>
      <c r="G260" s="1268"/>
      <c r="H260" s="1268"/>
      <c r="I260" s="1268"/>
      <c r="J260" s="1375"/>
      <c r="K260" s="1268"/>
      <c r="L260" s="1274"/>
      <c r="M260" s="1277"/>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3">IF(U260&lt;&gt;"","新規に適用","")</f>
        <v/>
      </c>
      <c r="AM260" s="1501">
        <f>IFERROR(IF(OR(N261="ベア加算",N261=""),0, IF(OR(U258="新加算Ⅰ",U258="新加算Ⅱ",U258="新加算Ⅲ",U258="新加算Ⅳ"),0,ROUNDDOWN(ROUND(L258*VLOOKUP(K258,【参考】数式用!$A$5:$I$27,MATCH("ベア加算",【参考】数式用!$B$4:$I$4,0)+1,0),0)*M258,0)*AG260)),"")</f>
        <v>0</v>
      </c>
      <c r="AN260" s="1359" t="str">
        <f>IF(AND(U260&lt;&gt;"",AN258=""),"新規に適用",IF(AND(U260&lt;&gt;"",AN258&lt;&gt;""),"継続で適用",""))</f>
        <v/>
      </c>
      <c r="AO260" s="1359" t="str">
        <f>IF(AND(U260&lt;&gt;"",AO258=""),"新規に適用",IF(AND(U260&lt;&gt;"",AO258&lt;&gt;""),"継続で適用",""))</f>
        <v/>
      </c>
      <c r="AP260" s="1361"/>
      <c r="AQ260" s="1359" t="str">
        <f>IF(AND(U260&lt;&gt;"",AQ258=""),"新規に適用",IF(AND(U260&lt;&gt;"",AQ258&lt;&gt;""),"継続で適用",""))</f>
        <v/>
      </c>
      <c r="AR260" s="1347" t="str">
        <f t="shared" si="172"/>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69"/>
      <c r="H261" s="1269"/>
      <c r="I261" s="1269"/>
      <c r="J261" s="1376"/>
      <c r="K261" s="1269"/>
      <c r="L261" s="1275"/>
      <c r="M261" s="1278"/>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194">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86" t="str">
        <f>IF(基本情報入力シート!C116="","",基本情報入力シート!C116)</f>
        <v/>
      </c>
      <c r="C262" s="1263"/>
      <c r="D262" s="1263"/>
      <c r="E262" s="1263"/>
      <c r="F262" s="1264"/>
      <c r="G262" s="1268" t="str">
        <f>IF(基本情報入力シート!M116="","",基本情報入力シート!M116)</f>
        <v/>
      </c>
      <c r="H262" s="1268" t="str">
        <f>IF(基本情報入力シート!R116="","",基本情報入力シート!R116)</f>
        <v/>
      </c>
      <c r="I262" s="1268" t="str">
        <f>IF(基本情報入力シート!W116="","",基本情報入力シート!W116)</f>
        <v/>
      </c>
      <c r="J262" s="1375" t="str">
        <f>IF(基本情報入力シート!X116="","",基本情報入力シート!X116)</f>
        <v/>
      </c>
      <c r="K262" s="1268" t="str">
        <f>IF(基本情報入力シート!Y116="","",基本情報入力シート!Y116)</f>
        <v/>
      </c>
      <c r="L262" s="1274"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3"/>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195">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86"/>
      <c r="C263" s="1263"/>
      <c r="D263" s="1263"/>
      <c r="E263" s="1263"/>
      <c r="F263" s="1264"/>
      <c r="G263" s="1268"/>
      <c r="H263" s="1268"/>
      <c r="I263" s="1268"/>
      <c r="J263" s="1375"/>
      <c r="K263" s="1268"/>
      <c r="L263" s="1274"/>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55"/>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50"/>
      <c r="B264" s="1286"/>
      <c r="C264" s="1263"/>
      <c r="D264" s="1263"/>
      <c r="E264" s="1263"/>
      <c r="F264" s="1264"/>
      <c r="G264" s="1268"/>
      <c r="H264" s="1268"/>
      <c r="I264" s="1268"/>
      <c r="J264" s="1375"/>
      <c r="K264" s="1268"/>
      <c r="L264" s="1274"/>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196">IF(U264&lt;&gt;"","新規に適用","")</f>
        <v/>
      </c>
      <c r="AM264" s="1501">
        <f>IFERROR(IF(OR(N265="ベア加算",N265=""),0, IF(OR(U262="新加算Ⅰ",U262="新加算Ⅱ",U262="新加算Ⅲ",U262="新加算Ⅳ"),0,ROUNDDOWN(ROUND(L262*VLOOKUP(K262,【参考】数式用!$A$5:$I$27,MATCH("ベア加算",【参考】数式用!$B$4:$I$4,0)+1,0),0)*M262,0)*AG264)),"")</f>
        <v>0</v>
      </c>
      <c r="AN264" s="1359" t="str">
        <f>IF(AND(U264&lt;&gt;"",AN262=""),"新規に適用",IF(AND(U264&lt;&gt;"",AN262&lt;&gt;""),"継続で適用",""))</f>
        <v/>
      </c>
      <c r="AO264" s="1359" t="str">
        <f>IF(AND(U264&lt;&gt;"",AO262=""),"新規に適用",IF(AND(U264&lt;&gt;"",AO262&lt;&gt;""),"継続で適用",""))</f>
        <v/>
      </c>
      <c r="AP264" s="1361"/>
      <c r="AQ264" s="1359" t="str">
        <f>IF(AND(U264&lt;&gt;"",AQ262=""),"新規に適用",IF(AND(U264&lt;&gt;"",AQ262&lt;&gt;""),"継続で適用",""))</f>
        <v/>
      </c>
      <c r="AR264" s="1347" t="str">
        <f t="shared" si="172"/>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69"/>
      <c r="H265" s="1269"/>
      <c r="I265" s="1269"/>
      <c r="J265" s="1376"/>
      <c r="K265" s="1269"/>
      <c r="L265" s="1275"/>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197">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51">
        <v>64</v>
      </c>
      <c r="B266" s="1285" t="str">
        <f>IF(基本情報入力シート!C117="","",基本情報入力シート!C117)</f>
        <v/>
      </c>
      <c r="C266" s="1261"/>
      <c r="D266" s="1261"/>
      <c r="E266" s="1261"/>
      <c r="F266" s="1262"/>
      <c r="G266" s="1267" t="str">
        <f>IF(基本情報入力シート!M117="","",基本情報入力シート!M117)</f>
        <v/>
      </c>
      <c r="H266" s="1267" t="str">
        <f>IF(基本情報入力シート!R117="","",基本情報入力シート!R117)</f>
        <v/>
      </c>
      <c r="I266" s="1267" t="str">
        <f>IF(基本情報入力シート!W117="","",基本情報入力シート!W117)</f>
        <v/>
      </c>
      <c r="J266" s="1382" t="str">
        <f>IF(基本情報入力シート!X117="","",基本情報入力シート!X117)</f>
        <v/>
      </c>
      <c r="K266" s="1267" t="str">
        <f>IF(基本情報入力シート!Y117="","",基本情報入力シート!Y117)</f>
        <v/>
      </c>
      <c r="L266" s="1273" t="str">
        <f>IF(基本情報入力シート!AB117="","",基本情報入力シート!AB117)</f>
        <v/>
      </c>
      <c r="M266" s="1276"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3"/>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198">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86"/>
      <c r="C267" s="1263"/>
      <c r="D267" s="1263"/>
      <c r="E267" s="1263"/>
      <c r="F267" s="1264"/>
      <c r="G267" s="1268"/>
      <c r="H267" s="1268"/>
      <c r="I267" s="1268"/>
      <c r="J267" s="1375"/>
      <c r="K267" s="1268"/>
      <c r="L267" s="1274"/>
      <c r="M267" s="1277"/>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55"/>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50"/>
      <c r="B268" s="1286"/>
      <c r="C268" s="1263"/>
      <c r="D268" s="1263"/>
      <c r="E268" s="1263"/>
      <c r="F268" s="1264"/>
      <c r="G268" s="1268"/>
      <c r="H268" s="1268"/>
      <c r="I268" s="1268"/>
      <c r="J268" s="1375"/>
      <c r="K268" s="1268"/>
      <c r="L268" s="1274"/>
      <c r="M268" s="1277"/>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199">IF(U268&lt;&gt;"","新規に適用","")</f>
        <v/>
      </c>
      <c r="AM268" s="1501">
        <f>IFERROR(IF(OR(N269="ベア加算",N269=""),0, IF(OR(U266="新加算Ⅰ",U266="新加算Ⅱ",U266="新加算Ⅲ",U266="新加算Ⅳ"),0,ROUNDDOWN(ROUND(L266*VLOOKUP(K266,【参考】数式用!$A$5:$I$27,MATCH("ベア加算",【参考】数式用!$B$4:$I$4,0)+1,0),0)*M266,0)*AG268)),"")</f>
        <v>0</v>
      </c>
      <c r="AN268" s="1359" t="str">
        <f>IF(AND(U268&lt;&gt;"",AN266=""),"新規に適用",IF(AND(U268&lt;&gt;"",AN266&lt;&gt;""),"継続で適用",""))</f>
        <v/>
      </c>
      <c r="AO268" s="1359" t="str">
        <f>IF(AND(U268&lt;&gt;"",AO266=""),"新規に適用",IF(AND(U268&lt;&gt;"",AO266&lt;&gt;""),"継続で適用",""))</f>
        <v/>
      </c>
      <c r="AP268" s="1361"/>
      <c r="AQ268" s="1359" t="str">
        <f>IF(AND(U268&lt;&gt;"",AQ266=""),"新規に適用",IF(AND(U268&lt;&gt;"",AQ266&lt;&gt;""),"継続で適用",""))</f>
        <v/>
      </c>
      <c r="AR268" s="1347" t="str">
        <f t="shared" si="172"/>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69"/>
      <c r="H269" s="1269"/>
      <c r="I269" s="1269"/>
      <c r="J269" s="1376"/>
      <c r="K269" s="1269"/>
      <c r="L269" s="1275"/>
      <c r="M269" s="1278"/>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0">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86" t="str">
        <f>IF(基本情報入力シート!C118="","",基本情報入力シート!C118)</f>
        <v/>
      </c>
      <c r="C270" s="1263"/>
      <c r="D270" s="1263"/>
      <c r="E270" s="1263"/>
      <c r="F270" s="1264"/>
      <c r="G270" s="1268" t="str">
        <f>IF(基本情報入力シート!M118="","",基本情報入力シート!M118)</f>
        <v/>
      </c>
      <c r="H270" s="1268" t="str">
        <f>IF(基本情報入力シート!R118="","",基本情報入力シート!R118)</f>
        <v/>
      </c>
      <c r="I270" s="1268" t="str">
        <f>IF(基本情報入力シート!W118="","",基本情報入力シート!W118)</f>
        <v/>
      </c>
      <c r="J270" s="1375" t="str">
        <f>IF(基本情報入力シート!X118="","",基本情報入力シート!X118)</f>
        <v/>
      </c>
      <c r="K270" s="1268" t="str">
        <f>IF(基本情報入力シート!Y118="","",基本情報入力シート!Y118)</f>
        <v/>
      </c>
      <c r="L270" s="1274"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3"/>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1">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86"/>
      <c r="C271" s="1263"/>
      <c r="D271" s="1263"/>
      <c r="E271" s="1263"/>
      <c r="F271" s="1264"/>
      <c r="G271" s="1268"/>
      <c r="H271" s="1268"/>
      <c r="I271" s="1268"/>
      <c r="J271" s="1375"/>
      <c r="K271" s="1268"/>
      <c r="L271" s="1274"/>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55"/>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50"/>
      <c r="B272" s="1286"/>
      <c r="C272" s="1263"/>
      <c r="D272" s="1263"/>
      <c r="E272" s="1263"/>
      <c r="F272" s="1264"/>
      <c r="G272" s="1268"/>
      <c r="H272" s="1268"/>
      <c r="I272" s="1268"/>
      <c r="J272" s="1375"/>
      <c r="K272" s="1268"/>
      <c r="L272" s="1274"/>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2">IF(U272&lt;&gt;"","新規に適用","")</f>
        <v/>
      </c>
      <c r="AM272" s="1501">
        <f>IFERROR(IF(OR(N273="ベア加算",N273=""),0, IF(OR(U270="新加算Ⅰ",U270="新加算Ⅱ",U270="新加算Ⅲ",U270="新加算Ⅳ"),0,ROUNDDOWN(ROUND(L270*VLOOKUP(K270,【参考】数式用!$A$5:$I$27,MATCH("ベア加算",【参考】数式用!$B$4:$I$4,0)+1,0),0)*M270,0)*AG272)),"")</f>
        <v>0</v>
      </c>
      <c r="AN272" s="1359" t="str">
        <f>IF(AND(U272&lt;&gt;"",AN270=""),"新規に適用",IF(AND(U272&lt;&gt;"",AN270&lt;&gt;""),"継続で適用",""))</f>
        <v/>
      </c>
      <c r="AO272" s="1359" t="str">
        <f>IF(AND(U272&lt;&gt;"",AO270=""),"新規に適用",IF(AND(U272&lt;&gt;"",AO270&lt;&gt;""),"継続で適用",""))</f>
        <v/>
      </c>
      <c r="AP272" s="1361"/>
      <c r="AQ272" s="1359" t="str">
        <f>IF(AND(U272&lt;&gt;"",AQ270=""),"新規に適用",IF(AND(U272&lt;&gt;"",AQ270&lt;&gt;""),"継続で適用",""))</f>
        <v/>
      </c>
      <c r="AR272" s="1347" t="str">
        <f t="shared" si="172"/>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69"/>
      <c r="H273" s="1269"/>
      <c r="I273" s="1269"/>
      <c r="J273" s="1376"/>
      <c r="K273" s="1269"/>
      <c r="L273" s="1275"/>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3">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51">
        <v>66</v>
      </c>
      <c r="B274" s="1285" t="str">
        <f>IF(基本情報入力シート!C119="","",基本情報入力シート!C119)</f>
        <v/>
      </c>
      <c r="C274" s="1261"/>
      <c r="D274" s="1261"/>
      <c r="E274" s="1261"/>
      <c r="F274" s="1262"/>
      <c r="G274" s="1267" t="str">
        <f>IF(基本情報入力シート!M119="","",基本情報入力シート!M119)</f>
        <v/>
      </c>
      <c r="H274" s="1267" t="str">
        <f>IF(基本情報入力シート!R119="","",基本情報入力シート!R119)</f>
        <v/>
      </c>
      <c r="I274" s="1267" t="str">
        <f>IF(基本情報入力シート!W119="","",基本情報入力シート!W119)</f>
        <v/>
      </c>
      <c r="J274" s="1382" t="str">
        <f>IF(基本情報入力シート!X119="","",基本情報入力シート!X119)</f>
        <v/>
      </c>
      <c r="K274" s="1267" t="str">
        <f>IF(基本情報入力シート!Y119="","",基本情報入力シート!Y119)</f>
        <v/>
      </c>
      <c r="L274" s="1273" t="str">
        <f>IF(基本情報入力シート!AB119="","",基本情報入力シート!AB119)</f>
        <v/>
      </c>
      <c r="M274" s="1276"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04">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05">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86"/>
      <c r="C275" s="1263"/>
      <c r="D275" s="1263"/>
      <c r="E275" s="1263"/>
      <c r="F275" s="1264"/>
      <c r="G275" s="1268"/>
      <c r="H275" s="1268"/>
      <c r="I275" s="1268"/>
      <c r="J275" s="1375"/>
      <c r="K275" s="1268"/>
      <c r="L275" s="1274"/>
      <c r="M275" s="1277"/>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06">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50"/>
      <c r="B276" s="1286"/>
      <c r="C276" s="1263"/>
      <c r="D276" s="1263"/>
      <c r="E276" s="1263"/>
      <c r="F276" s="1264"/>
      <c r="G276" s="1268"/>
      <c r="H276" s="1268"/>
      <c r="I276" s="1268"/>
      <c r="J276" s="1375"/>
      <c r="K276" s="1268"/>
      <c r="L276" s="1274"/>
      <c r="M276" s="1277"/>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07">IF(U276&lt;&gt;"","新規に適用","")</f>
        <v/>
      </c>
      <c r="AM276" s="1501">
        <f>IFERROR(IF(OR(N277="ベア加算",N277=""),0, IF(OR(U274="新加算Ⅰ",U274="新加算Ⅱ",U274="新加算Ⅲ",U274="新加算Ⅳ"),0,ROUNDDOWN(ROUND(L274*VLOOKUP(K274,【参考】数式用!$A$5:$I$27,MATCH("ベア加算",【参考】数式用!$B$4:$I$4,0)+1,0),0)*M274,0)*AG276)),"")</f>
        <v>0</v>
      </c>
      <c r="AN276" s="1359" t="str">
        <f>IF(AND(U276&lt;&gt;"",AN274=""),"新規に適用",IF(AND(U276&lt;&gt;"",AN274&lt;&gt;""),"継続で適用",""))</f>
        <v/>
      </c>
      <c r="AO276" s="1359" t="str">
        <f>IF(AND(U276&lt;&gt;"",AO274=""),"新規に適用",IF(AND(U276&lt;&gt;"",AO274&lt;&gt;""),"継続で適用",""))</f>
        <v/>
      </c>
      <c r="AP276" s="1361"/>
      <c r="AQ276" s="1359" t="str">
        <f>IF(AND(U276&lt;&gt;"",AQ274=""),"新規に適用",IF(AND(U276&lt;&gt;"",AQ274&lt;&gt;""),"継続で適用",""))</f>
        <v/>
      </c>
      <c r="AR276" s="1347" t="str">
        <f t="shared" si="172"/>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69"/>
      <c r="H277" s="1269"/>
      <c r="I277" s="1269"/>
      <c r="J277" s="1376"/>
      <c r="K277" s="1269"/>
      <c r="L277" s="1275"/>
      <c r="M277" s="1278"/>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08">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86" t="str">
        <f>IF(基本情報入力シート!C120="","",基本情報入力シート!C120)</f>
        <v/>
      </c>
      <c r="C278" s="1263"/>
      <c r="D278" s="1263"/>
      <c r="E278" s="1263"/>
      <c r="F278" s="1264"/>
      <c r="G278" s="1268" t="str">
        <f>IF(基本情報入力シート!M120="","",基本情報入力シート!M120)</f>
        <v/>
      </c>
      <c r="H278" s="1268" t="str">
        <f>IF(基本情報入力シート!R120="","",基本情報入力シート!R120)</f>
        <v/>
      </c>
      <c r="I278" s="1268" t="str">
        <f>IF(基本情報入力シート!W120="","",基本情報入力シート!W120)</f>
        <v/>
      </c>
      <c r="J278" s="1375" t="str">
        <f>IF(基本情報入力シート!X120="","",基本情報入力シート!X120)</f>
        <v/>
      </c>
      <c r="K278" s="1268" t="str">
        <f>IF(基本情報入力シート!Y120="","",基本情報入力シート!Y120)</f>
        <v/>
      </c>
      <c r="L278" s="1274"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04"/>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09">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86"/>
      <c r="C279" s="1263"/>
      <c r="D279" s="1263"/>
      <c r="E279" s="1263"/>
      <c r="F279" s="1264"/>
      <c r="G279" s="1268"/>
      <c r="H279" s="1268"/>
      <c r="I279" s="1268"/>
      <c r="J279" s="1375"/>
      <c r="K279" s="1268"/>
      <c r="L279" s="1274"/>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06"/>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50"/>
      <c r="B280" s="1286"/>
      <c r="C280" s="1263"/>
      <c r="D280" s="1263"/>
      <c r="E280" s="1263"/>
      <c r="F280" s="1264"/>
      <c r="G280" s="1268"/>
      <c r="H280" s="1268"/>
      <c r="I280" s="1268"/>
      <c r="J280" s="1375"/>
      <c r="K280" s="1268"/>
      <c r="L280" s="1274"/>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0">IF(U280&lt;&gt;"","新規に適用","")</f>
        <v/>
      </c>
      <c r="AM280" s="1501">
        <f>IFERROR(IF(OR(N281="ベア加算",N281=""),0, IF(OR(U278="新加算Ⅰ",U278="新加算Ⅱ",U278="新加算Ⅲ",U278="新加算Ⅳ"),0,ROUNDDOWN(ROUND(L278*VLOOKUP(K278,【参考】数式用!$A$5:$I$27,MATCH("ベア加算",【参考】数式用!$B$4:$I$4,0)+1,0),0)*M278,0)*AG280)),"")</f>
        <v>0</v>
      </c>
      <c r="AN280" s="1359" t="str">
        <f>IF(AND(U280&lt;&gt;"",AN278=""),"新規に適用",IF(AND(U280&lt;&gt;"",AN278&lt;&gt;""),"継続で適用",""))</f>
        <v/>
      </c>
      <c r="AO280" s="1359" t="str">
        <f>IF(AND(U280&lt;&gt;"",AO278=""),"新規に適用",IF(AND(U280&lt;&gt;"",AO278&lt;&gt;""),"継続で適用",""))</f>
        <v/>
      </c>
      <c r="AP280" s="1361"/>
      <c r="AQ280" s="1359" t="str">
        <f>IF(AND(U280&lt;&gt;"",AQ278=""),"新規に適用",IF(AND(U280&lt;&gt;"",AQ278&lt;&gt;""),"継続で適用",""))</f>
        <v/>
      </c>
      <c r="AR280" s="1347" t="str">
        <f t="shared" si="172"/>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69"/>
      <c r="H281" s="1269"/>
      <c r="I281" s="1269"/>
      <c r="J281" s="1376"/>
      <c r="K281" s="1269"/>
      <c r="L281" s="1275"/>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1">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51">
        <v>68</v>
      </c>
      <c r="B282" s="1285" t="str">
        <f>IF(基本情報入力シート!C121="","",基本情報入力シート!C121)</f>
        <v/>
      </c>
      <c r="C282" s="1261"/>
      <c r="D282" s="1261"/>
      <c r="E282" s="1261"/>
      <c r="F282" s="1262"/>
      <c r="G282" s="1267" t="str">
        <f>IF(基本情報入力シート!M121="","",基本情報入力シート!M121)</f>
        <v/>
      </c>
      <c r="H282" s="1267" t="str">
        <f>IF(基本情報入力シート!R121="","",基本情報入力シート!R121)</f>
        <v/>
      </c>
      <c r="I282" s="1267" t="str">
        <f>IF(基本情報入力シート!W121="","",基本情報入力シート!W121)</f>
        <v/>
      </c>
      <c r="J282" s="1382" t="str">
        <f>IF(基本情報入力シート!X121="","",基本情報入力シート!X121)</f>
        <v/>
      </c>
      <c r="K282" s="1267" t="str">
        <f>IF(基本情報入力シート!Y121="","",基本情報入力シート!Y121)</f>
        <v/>
      </c>
      <c r="L282" s="1273" t="str">
        <f>IF(基本情報入力シート!AB121="","",基本情報入力シート!AB121)</f>
        <v/>
      </c>
      <c r="M282" s="1276"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04"/>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2">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86"/>
      <c r="C283" s="1263"/>
      <c r="D283" s="1263"/>
      <c r="E283" s="1263"/>
      <c r="F283" s="1264"/>
      <c r="G283" s="1268"/>
      <c r="H283" s="1268"/>
      <c r="I283" s="1268"/>
      <c r="J283" s="1375"/>
      <c r="K283" s="1268"/>
      <c r="L283" s="1274"/>
      <c r="M283" s="1277"/>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06"/>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50"/>
      <c r="B284" s="1286"/>
      <c r="C284" s="1263"/>
      <c r="D284" s="1263"/>
      <c r="E284" s="1263"/>
      <c r="F284" s="1264"/>
      <c r="G284" s="1268"/>
      <c r="H284" s="1268"/>
      <c r="I284" s="1268"/>
      <c r="J284" s="1375"/>
      <c r="K284" s="1268"/>
      <c r="L284" s="1274"/>
      <c r="M284" s="1277"/>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3">IF(U284&lt;&gt;"","新規に適用","")</f>
        <v/>
      </c>
      <c r="AM284" s="1501">
        <f>IFERROR(IF(OR(N285="ベア加算",N285=""),0, IF(OR(U282="新加算Ⅰ",U282="新加算Ⅱ",U282="新加算Ⅲ",U282="新加算Ⅳ"),0,ROUNDDOWN(ROUND(L282*VLOOKUP(K282,【参考】数式用!$A$5:$I$27,MATCH("ベア加算",【参考】数式用!$B$4:$I$4,0)+1,0),0)*M282,0)*AG284)),"")</f>
        <v>0</v>
      </c>
      <c r="AN284" s="1359" t="str">
        <f>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2"/>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69"/>
      <c r="H285" s="1269"/>
      <c r="I285" s="1269"/>
      <c r="J285" s="1376"/>
      <c r="K285" s="1269"/>
      <c r="L285" s="1275"/>
      <c r="M285" s="1278"/>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14">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86" t="str">
        <f>IF(基本情報入力シート!C122="","",基本情報入力シート!C122)</f>
        <v/>
      </c>
      <c r="C286" s="1263"/>
      <c r="D286" s="1263"/>
      <c r="E286" s="1263"/>
      <c r="F286" s="1264"/>
      <c r="G286" s="1268" t="str">
        <f>IF(基本情報入力シート!M122="","",基本情報入力シート!M122)</f>
        <v/>
      </c>
      <c r="H286" s="1268" t="str">
        <f>IF(基本情報入力シート!R122="","",基本情報入力シート!R122)</f>
        <v/>
      </c>
      <c r="I286" s="1268" t="str">
        <f>IF(基本情報入力シート!W122="","",基本情報入力シート!W122)</f>
        <v/>
      </c>
      <c r="J286" s="1375" t="str">
        <f>IF(基本情報入力シート!X122="","",基本情報入力シート!X122)</f>
        <v/>
      </c>
      <c r="K286" s="1268" t="str">
        <f>IF(基本情報入力シート!Y122="","",基本情報入力シート!Y122)</f>
        <v/>
      </c>
      <c r="L286" s="1274"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04"/>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15">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86"/>
      <c r="C287" s="1263"/>
      <c r="D287" s="1263"/>
      <c r="E287" s="1263"/>
      <c r="F287" s="1264"/>
      <c r="G287" s="1268"/>
      <c r="H287" s="1268"/>
      <c r="I287" s="1268"/>
      <c r="J287" s="1375"/>
      <c r="K287" s="1268"/>
      <c r="L287" s="1274"/>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06"/>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50"/>
      <c r="B288" s="1286"/>
      <c r="C288" s="1263"/>
      <c r="D288" s="1263"/>
      <c r="E288" s="1263"/>
      <c r="F288" s="1264"/>
      <c r="G288" s="1268"/>
      <c r="H288" s="1268"/>
      <c r="I288" s="1268"/>
      <c r="J288" s="1375"/>
      <c r="K288" s="1268"/>
      <c r="L288" s="1274"/>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16">IF(U288&lt;&gt;"","新規に適用","")</f>
        <v/>
      </c>
      <c r="AM288" s="1501">
        <f>IFERROR(IF(OR(N289="ベア加算",N289=""),0, IF(OR(U286="新加算Ⅰ",U286="新加算Ⅱ",U286="新加算Ⅲ",U286="新加算Ⅳ"),0,ROUNDDOWN(ROUND(L286*VLOOKUP(K286,【参考】数式用!$A$5:$I$27,MATCH("ベア加算",【参考】数式用!$B$4:$I$4,0)+1,0),0)*M286,0)*AG288)),"")</f>
        <v>0</v>
      </c>
      <c r="AN288" s="1359" t="str">
        <f>IF(AND(U288&lt;&gt;"",AN286=""),"新規に適用",IF(AND(U288&lt;&gt;"",AN286&lt;&gt;""),"継続で適用",""))</f>
        <v/>
      </c>
      <c r="AO288" s="1359" t="str">
        <f>IF(AND(U288&lt;&gt;"",AO286=""),"新規に適用",IF(AND(U288&lt;&gt;"",AO286&lt;&gt;""),"継続で適用",""))</f>
        <v/>
      </c>
      <c r="AP288" s="1361"/>
      <c r="AQ288" s="1359" t="str">
        <f>IF(AND(U288&lt;&gt;"",AQ286=""),"新規に適用",IF(AND(U288&lt;&gt;"",AQ286&lt;&gt;""),"継続で適用",""))</f>
        <v/>
      </c>
      <c r="AR288" s="1347" t="str">
        <f t="shared" si="172"/>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69"/>
      <c r="H289" s="1269"/>
      <c r="I289" s="1269"/>
      <c r="J289" s="1376"/>
      <c r="K289" s="1269"/>
      <c r="L289" s="1275"/>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17">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51">
        <v>70</v>
      </c>
      <c r="B290" s="1285" t="str">
        <f>IF(基本情報入力シート!C123="","",基本情報入力シート!C123)</f>
        <v/>
      </c>
      <c r="C290" s="1261"/>
      <c r="D290" s="1261"/>
      <c r="E290" s="1261"/>
      <c r="F290" s="1262"/>
      <c r="G290" s="1267" t="str">
        <f>IF(基本情報入力シート!M123="","",基本情報入力シート!M123)</f>
        <v/>
      </c>
      <c r="H290" s="1267" t="str">
        <f>IF(基本情報入力シート!R123="","",基本情報入力シート!R123)</f>
        <v/>
      </c>
      <c r="I290" s="1267" t="str">
        <f>IF(基本情報入力シート!W123="","",基本情報入力シート!W123)</f>
        <v/>
      </c>
      <c r="J290" s="1382" t="str">
        <f>IF(基本情報入力シート!X123="","",基本情報入力シート!X123)</f>
        <v/>
      </c>
      <c r="K290" s="1267" t="str">
        <f>IF(基本情報入力シート!Y123="","",基本情報入力シート!Y123)</f>
        <v/>
      </c>
      <c r="L290" s="1273" t="str">
        <f>IF(基本情報入力シート!AB123="","",基本情報入力シート!AB123)</f>
        <v/>
      </c>
      <c r="M290" s="1276"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04"/>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18">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86"/>
      <c r="C291" s="1263"/>
      <c r="D291" s="1263"/>
      <c r="E291" s="1263"/>
      <c r="F291" s="1264"/>
      <c r="G291" s="1268"/>
      <c r="H291" s="1268"/>
      <c r="I291" s="1268"/>
      <c r="J291" s="1375"/>
      <c r="K291" s="1268"/>
      <c r="L291" s="1274"/>
      <c r="M291" s="1277"/>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06"/>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50"/>
      <c r="B292" s="1286"/>
      <c r="C292" s="1263"/>
      <c r="D292" s="1263"/>
      <c r="E292" s="1263"/>
      <c r="F292" s="1264"/>
      <c r="G292" s="1268"/>
      <c r="H292" s="1268"/>
      <c r="I292" s="1268"/>
      <c r="J292" s="1375"/>
      <c r="K292" s="1268"/>
      <c r="L292" s="1274"/>
      <c r="M292" s="1277"/>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19">IF(U292&lt;&gt;"","新規に適用","")</f>
        <v/>
      </c>
      <c r="AM292" s="1501">
        <f>IFERROR(IF(OR(N293="ベア加算",N293=""),0, IF(OR(U290="新加算Ⅰ",U290="新加算Ⅱ",U290="新加算Ⅲ",U290="新加算Ⅳ"),0,ROUNDDOWN(ROUND(L290*VLOOKUP(K290,【参考】数式用!$A$5:$I$27,MATCH("ベア加算",【参考】数式用!$B$4:$I$4,0)+1,0),0)*M290,0)*AG292)),"")</f>
        <v>0</v>
      </c>
      <c r="AN292" s="1359" t="str">
        <f>IF(AND(U292&lt;&gt;"",AN290=""),"新規に適用",IF(AND(U292&lt;&gt;"",AN290&lt;&gt;""),"継続で適用",""))</f>
        <v/>
      </c>
      <c r="AO292" s="1359" t="str">
        <f>IF(AND(U292&lt;&gt;"",AO290=""),"新規に適用",IF(AND(U292&lt;&gt;"",AO290&lt;&gt;""),"継続で適用",""))</f>
        <v/>
      </c>
      <c r="AP292" s="1361"/>
      <c r="AQ292" s="1359" t="str">
        <f>IF(AND(U292&lt;&gt;"",AQ290=""),"新規に適用",IF(AND(U292&lt;&gt;"",AQ290&lt;&gt;""),"継続で適用",""))</f>
        <v/>
      </c>
      <c r="AR292" s="1347" t="str">
        <f t="shared" si="172"/>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69"/>
      <c r="H293" s="1269"/>
      <c r="I293" s="1269"/>
      <c r="J293" s="1376"/>
      <c r="K293" s="1269"/>
      <c r="L293" s="1275"/>
      <c r="M293" s="1278"/>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0">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86" t="str">
        <f>IF(基本情報入力シート!C124="","",基本情報入力シート!C124)</f>
        <v/>
      </c>
      <c r="C294" s="1263"/>
      <c r="D294" s="1263"/>
      <c r="E294" s="1263"/>
      <c r="F294" s="1264"/>
      <c r="G294" s="1268" t="str">
        <f>IF(基本情報入力シート!M124="","",基本情報入力シート!M124)</f>
        <v/>
      </c>
      <c r="H294" s="1268" t="str">
        <f>IF(基本情報入力シート!R124="","",基本情報入力シート!R124)</f>
        <v/>
      </c>
      <c r="I294" s="1268" t="str">
        <f>IF(基本情報入力シート!W124="","",基本情報入力シート!W124)</f>
        <v/>
      </c>
      <c r="J294" s="1375" t="str">
        <f>IF(基本情報入力シート!X124="","",基本情報入力シート!X124)</f>
        <v/>
      </c>
      <c r="K294" s="1268" t="str">
        <f>IF(基本情報入力シート!Y124="","",基本情報入力シート!Y124)</f>
        <v/>
      </c>
      <c r="L294" s="1274"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04"/>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1">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86"/>
      <c r="C295" s="1263"/>
      <c r="D295" s="1263"/>
      <c r="E295" s="1263"/>
      <c r="F295" s="1264"/>
      <c r="G295" s="1268"/>
      <c r="H295" s="1268"/>
      <c r="I295" s="1268"/>
      <c r="J295" s="1375"/>
      <c r="K295" s="1268"/>
      <c r="L295" s="1274"/>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06"/>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50"/>
      <c r="B296" s="1286"/>
      <c r="C296" s="1263"/>
      <c r="D296" s="1263"/>
      <c r="E296" s="1263"/>
      <c r="F296" s="1264"/>
      <c r="G296" s="1268"/>
      <c r="H296" s="1268"/>
      <c r="I296" s="1268"/>
      <c r="J296" s="1375"/>
      <c r="K296" s="1268"/>
      <c r="L296" s="1274"/>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2">IF(U296&lt;&gt;"","新規に適用","")</f>
        <v/>
      </c>
      <c r="AM296" s="1501">
        <f>IFERROR(IF(OR(N297="ベア加算",N297=""),0, IF(OR(U294="新加算Ⅰ",U294="新加算Ⅱ",U294="新加算Ⅲ",U294="新加算Ⅳ"),0,ROUNDDOWN(ROUND(L294*VLOOKUP(K294,【参考】数式用!$A$5:$I$27,MATCH("ベア加算",【参考】数式用!$B$4:$I$4,0)+1,0),0)*M294,0)*AG296)),"")</f>
        <v>0</v>
      </c>
      <c r="AN296" s="1359" t="str">
        <f>IF(AND(U296&lt;&gt;"",AN294=""),"新規に適用",IF(AND(U296&lt;&gt;"",AN294&lt;&gt;""),"継続で適用",""))</f>
        <v/>
      </c>
      <c r="AO296" s="1359" t="str">
        <f>IF(AND(U296&lt;&gt;"",AO294=""),"新規に適用",IF(AND(U296&lt;&gt;"",AO294&lt;&gt;""),"継続で適用",""))</f>
        <v/>
      </c>
      <c r="AP296" s="1361"/>
      <c r="AQ296" s="1359" t="str">
        <f>IF(AND(U296&lt;&gt;"",AQ294=""),"新規に適用",IF(AND(U296&lt;&gt;"",AQ294&lt;&gt;""),"継続で適用",""))</f>
        <v/>
      </c>
      <c r="AR296" s="1347" t="str">
        <f t="shared" ref="AR296:AR356" si="22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69"/>
      <c r="H297" s="1269"/>
      <c r="I297" s="1269"/>
      <c r="J297" s="1376"/>
      <c r="K297" s="1269"/>
      <c r="L297" s="1275"/>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2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51">
        <v>72</v>
      </c>
      <c r="B298" s="1285" t="str">
        <f>IF(基本情報入力シート!C125="","",基本情報入力シート!C125)</f>
        <v/>
      </c>
      <c r="C298" s="1261"/>
      <c r="D298" s="1261"/>
      <c r="E298" s="1261"/>
      <c r="F298" s="1262"/>
      <c r="G298" s="1267" t="str">
        <f>IF(基本情報入力シート!M125="","",基本情報入力シート!M125)</f>
        <v/>
      </c>
      <c r="H298" s="1267" t="str">
        <f>IF(基本情報入力シート!R125="","",基本情報入力シート!R125)</f>
        <v/>
      </c>
      <c r="I298" s="1267" t="str">
        <f>IF(基本情報入力シート!W125="","",基本情報入力シート!W125)</f>
        <v/>
      </c>
      <c r="J298" s="1382" t="str">
        <f>IF(基本情報入力シート!X125="","",基本情報入力シート!X125)</f>
        <v/>
      </c>
      <c r="K298" s="1267" t="str">
        <f>IF(基本情報入力シート!Y125="","",基本情報入力シート!Y125)</f>
        <v/>
      </c>
      <c r="L298" s="1273" t="str">
        <f>IF(基本情報入力シート!AB125="","",基本情報入力シート!AB125)</f>
        <v/>
      </c>
      <c r="M298" s="1276"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04"/>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25">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86"/>
      <c r="C299" s="1263"/>
      <c r="D299" s="1263"/>
      <c r="E299" s="1263"/>
      <c r="F299" s="1264"/>
      <c r="G299" s="1268"/>
      <c r="H299" s="1268"/>
      <c r="I299" s="1268"/>
      <c r="J299" s="1375"/>
      <c r="K299" s="1268"/>
      <c r="L299" s="1274"/>
      <c r="M299" s="1277"/>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06"/>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50"/>
      <c r="B300" s="1286"/>
      <c r="C300" s="1263"/>
      <c r="D300" s="1263"/>
      <c r="E300" s="1263"/>
      <c r="F300" s="1264"/>
      <c r="G300" s="1268"/>
      <c r="H300" s="1268"/>
      <c r="I300" s="1268"/>
      <c r="J300" s="1375"/>
      <c r="K300" s="1268"/>
      <c r="L300" s="1274"/>
      <c r="M300" s="1277"/>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26">IF(U300&lt;&gt;"","新規に適用","")</f>
        <v/>
      </c>
      <c r="AM300" s="1501">
        <f>IFERROR(IF(OR(N301="ベア加算",N301=""),0, IF(OR(U298="新加算Ⅰ",U298="新加算Ⅱ",U298="新加算Ⅲ",U298="新加算Ⅳ"),0,ROUNDDOWN(ROUND(L298*VLOOKUP(K298,【参考】数式用!$A$5:$I$27,MATCH("ベア加算",【参考】数式用!$B$4:$I$4,0)+1,0),0)*M298,0)*AG300)),"")</f>
        <v>0</v>
      </c>
      <c r="AN300" s="1359" t="str">
        <f>IF(AND(U300&lt;&gt;"",AN298=""),"新規に適用",IF(AND(U300&lt;&gt;"",AN298&lt;&gt;""),"継続で適用",""))</f>
        <v/>
      </c>
      <c r="AO300" s="1359" t="str">
        <f>IF(AND(U300&lt;&gt;"",AO298=""),"新規に適用",IF(AND(U300&lt;&gt;"",AO298&lt;&gt;""),"継続で適用",""))</f>
        <v/>
      </c>
      <c r="AP300" s="1361"/>
      <c r="AQ300" s="1359" t="str">
        <f>IF(AND(U300&lt;&gt;"",AQ298=""),"新規に適用",IF(AND(U300&lt;&gt;"",AQ298&lt;&gt;""),"継続で適用",""))</f>
        <v/>
      </c>
      <c r="AR300" s="1347" t="str">
        <f t="shared" si="223"/>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69"/>
      <c r="H301" s="1269"/>
      <c r="I301" s="1269"/>
      <c r="J301" s="1376"/>
      <c r="K301" s="1269"/>
      <c r="L301" s="1275"/>
      <c r="M301" s="1278"/>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27">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86" t="str">
        <f>IF(基本情報入力シート!C126="","",基本情報入力シート!C126)</f>
        <v/>
      </c>
      <c r="C302" s="1263"/>
      <c r="D302" s="1263"/>
      <c r="E302" s="1263"/>
      <c r="F302" s="1264"/>
      <c r="G302" s="1268" t="str">
        <f>IF(基本情報入力シート!M126="","",基本情報入力シート!M126)</f>
        <v/>
      </c>
      <c r="H302" s="1268" t="str">
        <f>IF(基本情報入力シート!R126="","",基本情報入力シート!R126)</f>
        <v/>
      </c>
      <c r="I302" s="1268" t="str">
        <f>IF(基本情報入力シート!W126="","",基本情報入力シート!W126)</f>
        <v/>
      </c>
      <c r="J302" s="1375" t="str">
        <f>IF(基本情報入力シート!X126="","",基本情報入力シート!X126)</f>
        <v/>
      </c>
      <c r="K302" s="1268" t="str">
        <f>IF(基本情報入力シート!Y126="","",基本情報入力シート!Y126)</f>
        <v/>
      </c>
      <c r="L302" s="1274"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04"/>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28">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86"/>
      <c r="C303" s="1263"/>
      <c r="D303" s="1263"/>
      <c r="E303" s="1263"/>
      <c r="F303" s="1264"/>
      <c r="G303" s="1268"/>
      <c r="H303" s="1268"/>
      <c r="I303" s="1268"/>
      <c r="J303" s="1375"/>
      <c r="K303" s="1268"/>
      <c r="L303" s="1274"/>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06"/>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50"/>
      <c r="B304" s="1286"/>
      <c r="C304" s="1263"/>
      <c r="D304" s="1263"/>
      <c r="E304" s="1263"/>
      <c r="F304" s="1264"/>
      <c r="G304" s="1268"/>
      <c r="H304" s="1268"/>
      <c r="I304" s="1268"/>
      <c r="J304" s="1375"/>
      <c r="K304" s="1268"/>
      <c r="L304" s="1274"/>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29">IF(U304&lt;&gt;"","新規に適用","")</f>
        <v/>
      </c>
      <c r="AM304" s="1501">
        <f>IFERROR(IF(OR(N305="ベア加算",N305=""),0, IF(OR(U302="新加算Ⅰ",U302="新加算Ⅱ",U302="新加算Ⅲ",U302="新加算Ⅳ"),0,ROUNDDOWN(ROUND(L302*VLOOKUP(K302,【参考】数式用!$A$5:$I$27,MATCH("ベア加算",【参考】数式用!$B$4:$I$4,0)+1,0),0)*M302,0)*AG304)),"")</f>
        <v>0</v>
      </c>
      <c r="AN304" s="1359" t="str">
        <f>IF(AND(U304&lt;&gt;"",AN302=""),"新規に適用",IF(AND(U304&lt;&gt;"",AN302&lt;&gt;""),"継続で適用",""))</f>
        <v/>
      </c>
      <c r="AO304" s="1359" t="str">
        <f>IF(AND(U304&lt;&gt;"",AO302=""),"新規に適用",IF(AND(U304&lt;&gt;"",AO302&lt;&gt;""),"継続で適用",""))</f>
        <v/>
      </c>
      <c r="AP304" s="1361"/>
      <c r="AQ304" s="1359" t="str">
        <f>IF(AND(U304&lt;&gt;"",AQ302=""),"新規に適用",IF(AND(U304&lt;&gt;"",AQ302&lt;&gt;""),"継続で適用",""))</f>
        <v/>
      </c>
      <c r="AR304" s="1347" t="str">
        <f t="shared" si="223"/>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69"/>
      <c r="H305" s="1269"/>
      <c r="I305" s="1269"/>
      <c r="J305" s="1376"/>
      <c r="K305" s="1269"/>
      <c r="L305" s="1275"/>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0">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51">
        <v>74</v>
      </c>
      <c r="B306" s="1286" t="str">
        <f>IF(基本情報入力シート!C127="","",基本情報入力シート!C127)</f>
        <v/>
      </c>
      <c r="C306" s="1263"/>
      <c r="D306" s="1263"/>
      <c r="E306" s="1263"/>
      <c r="F306" s="1264"/>
      <c r="G306" s="1268" t="str">
        <f>IF(基本情報入力シート!M127="","",基本情報入力シート!M127)</f>
        <v/>
      </c>
      <c r="H306" s="1268" t="str">
        <f>IF(基本情報入力シート!R127="","",基本情報入力シート!R127)</f>
        <v/>
      </c>
      <c r="I306" s="1268" t="str">
        <f>IF(基本情報入力シート!W127="","",基本情報入力シート!W127)</f>
        <v/>
      </c>
      <c r="J306" s="1375" t="str">
        <f>IF(基本情報入力シート!X127="","",基本情報入力シート!X127)</f>
        <v/>
      </c>
      <c r="K306" s="1268" t="str">
        <f>IF(基本情報入力シート!Y127="","",基本情報入力シート!Y127)</f>
        <v/>
      </c>
      <c r="L306" s="1274"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04"/>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1">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86"/>
      <c r="C307" s="1263"/>
      <c r="D307" s="1263"/>
      <c r="E307" s="1263"/>
      <c r="F307" s="1264"/>
      <c r="G307" s="1268"/>
      <c r="H307" s="1268"/>
      <c r="I307" s="1268"/>
      <c r="J307" s="1375"/>
      <c r="K307" s="1268"/>
      <c r="L307" s="1274"/>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06"/>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50"/>
      <c r="B308" s="1286"/>
      <c r="C308" s="1263"/>
      <c r="D308" s="1263"/>
      <c r="E308" s="1263"/>
      <c r="F308" s="1264"/>
      <c r="G308" s="1268"/>
      <c r="H308" s="1268"/>
      <c r="I308" s="1268"/>
      <c r="J308" s="1375"/>
      <c r="K308" s="1268"/>
      <c r="L308" s="1274"/>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2">IF(U308&lt;&gt;"","新規に適用","")</f>
        <v/>
      </c>
      <c r="AM308" s="1501">
        <f>IFERROR(IF(OR(N309="ベア加算",N309=""),0, IF(OR(U306="新加算Ⅰ",U306="新加算Ⅱ",U306="新加算Ⅲ",U306="新加算Ⅳ"),0,ROUNDDOWN(ROUND(L306*VLOOKUP(K306,【参考】数式用!$A$5:$I$27,MATCH("ベア加算",【参考】数式用!$B$4:$I$4,0)+1,0),0)*M306,0)*AG308)),"")</f>
        <v>0</v>
      </c>
      <c r="AN308" s="1359" t="str">
        <f>IF(AND(U308&lt;&gt;"",AN306=""),"新規に適用",IF(AND(U308&lt;&gt;"",AN306&lt;&gt;""),"継続で適用",""))</f>
        <v/>
      </c>
      <c r="AO308" s="1359" t="str">
        <f>IF(AND(U308&lt;&gt;"",AO306=""),"新規に適用",IF(AND(U308&lt;&gt;"",AO306&lt;&gt;""),"継続で適用",""))</f>
        <v/>
      </c>
      <c r="AP308" s="1361"/>
      <c r="AQ308" s="1359" t="str">
        <f>IF(AND(U308&lt;&gt;"",AQ306=""),"新規に適用",IF(AND(U308&lt;&gt;"",AQ306&lt;&gt;""),"継続で適用",""))</f>
        <v/>
      </c>
      <c r="AR308" s="1347" t="str">
        <f t="shared" si="223"/>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69"/>
      <c r="H309" s="1269"/>
      <c r="I309" s="1269"/>
      <c r="J309" s="1376"/>
      <c r="K309" s="1269"/>
      <c r="L309" s="1275"/>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33">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85" t="str">
        <f>IF(基本情報入力シート!C128="","",基本情報入力シート!C128)</f>
        <v/>
      </c>
      <c r="C310" s="1261"/>
      <c r="D310" s="1261"/>
      <c r="E310" s="1261"/>
      <c r="F310" s="1262"/>
      <c r="G310" s="1267" t="str">
        <f>IF(基本情報入力シート!M128="","",基本情報入力シート!M128)</f>
        <v/>
      </c>
      <c r="H310" s="1267" t="str">
        <f>IF(基本情報入力シート!R128="","",基本情報入力シート!R128)</f>
        <v/>
      </c>
      <c r="I310" s="1267" t="str">
        <f>IF(基本情報入力シート!W128="","",基本情報入力シート!W128)</f>
        <v/>
      </c>
      <c r="J310" s="1382" t="str">
        <f>IF(基本情報入力シート!X128="","",基本情報入力シート!X128)</f>
        <v/>
      </c>
      <c r="K310" s="1267" t="str">
        <f>IF(基本情報入力シート!Y128="","",基本情報入力シート!Y128)</f>
        <v/>
      </c>
      <c r="L310" s="1273" t="str">
        <f>IF(基本情報入力シート!AB128="","",基本情報入力シート!AB128)</f>
        <v/>
      </c>
      <c r="M310" s="1276"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04"/>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34">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86"/>
      <c r="C311" s="1263"/>
      <c r="D311" s="1263"/>
      <c r="E311" s="1263"/>
      <c r="F311" s="1264"/>
      <c r="G311" s="1268"/>
      <c r="H311" s="1268"/>
      <c r="I311" s="1268"/>
      <c r="J311" s="1375"/>
      <c r="K311" s="1268"/>
      <c r="L311" s="1274"/>
      <c r="M311" s="1277"/>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06"/>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50"/>
      <c r="B312" s="1286"/>
      <c r="C312" s="1263"/>
      <c r="D312" s="1263"/>
      <c r="E312" s="1263"/>
      <c r="F312" s="1264"/>
      <c r="G312" s="1268"/>
      <c r="H312" s="1268"/>
      <c r="I312" s="1268"/>
      <c r="J312" s="1375"/>
      <c r="K312" s="1268"/>
      <c r="L312" s="1274"/>
      <c r="M312" s="1277"/>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35">IF(U312&lt;&gt;"","新規に適用","")</f>
        <v/>
      </c>
      <c r="AM312" s="1501">
        <f>IFERROR(IF(OR(N313="ベア加算",N313=""),0, IF(OR(U310="新加算Ⅰ",U310="新加算Ⅱ",U310="新加算Ⅲ",U310="新加算Ⅳ"),0,ROUNDDOWN(ROUND(L310*VLOOKUP(K310,【参考】数式用!$A$5:$I$27,MATCH("ベア加算",【参考】数式用!$B$4:$I$4,0)+1,0),0)*M310,0)*AG312)),"")</f>
        <v>0</v>
      </c>
      <c r="AN312" s="1359" t="str">
        <f>IF(AND(U312&lt;&gt;"",AN310=""),"新規に適用",IF(AND(U312&lt;&gt;"",AN310&lt;&gt;""),"継続で適用",""))</f>
        <v/>
      </c>
      <c r="AO312" s="1359" t="str">
        <f>IF(AND(U312&lt;&gt;"",AO310=""),"新規に適用",IF(AND(U312&lt;&gt;"",AO310&lt;&gt;""),"継続で適用",""))</f>
        <v/>
      </c>
      <c r="AP312" s="1361"/>
      <c r="AQ312" s="1359" t="str">
        <f>IF(AND(U312&lt;&gt;"",AQ310=""),"新規に適用",IF(AND(U312&lt;&gt;"",AQ310&lt;&gt;""),"継続で適用",""))</f>
        <v/>
      </c>
      <c r="AR312" s="1347" t="str">
        <f t="shared" si="223"/>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69"/>
      <c r="H313" s="1269"/>
      <c r="I313" s="1269"/>
      <c r="J313" s="1376"/>
      <c r="K313" s="1269"/>
      <c r="L313" s="1275"/>
      <c r="M313" s="1278"/>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36">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51">
        <v>76</v>
      </c>
      <c r="B314" s="1286" t="str">
        <f>IF(基本情報入力シート!C129="","",基本情報入力シート!C129)</f>
        <v/>
      </c>
      <c r="C314" s="1263"/>
      <c r="D314" s="1263"/>
      <c r="E314" s="1263"/>
      <c r="F314" s="1264"/>
      <c r="G314" s="1268" t="str">
        <f>IF(基本情報入力シート!M129="","",基本情報入力シート!M129)</f>
        <v/>
      </c>
      <c r="H314" s="1268" t="str">
        <f>IF(基本情報入力シート!R129="","",基本情報入力シート!R129)</f>
        <v/>
      </c>
      <c r="I314" s="1268" t="str">
        <f>IF(基本情報入力シート!W129="","",基本情報入力シート!W129)</f>
        <v/>
      </c>
      <c r="J314" s="1375" t="str">
        <f>IF(基本情報入力シート!X129="","",基本情報入力シート!X129)</f>
        <v/>
      </c>
      <c r="K314" s="1268" t="str">
        <f>IF(基本情報入力シート!Y129="","",基本情報入力シート!Y129)</f>
        <v/>
      </c>
      <c r="L314" s="1274"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04"/>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37">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86"/>
      <c r="C315" s="1263"/>
      <c r="D315" s="1263"/>
      <c r="E315" s="1263"/>
      <c r="F315" s="1264"/>
      <c r="G315" s="1268"/>
      <c r="H315" s="1268"/>
      <c r="I315" s="1268"/>
      <c r="J315" s="1375"/>
      <c r="K315" s="1268"/>
      <c r="L315" s="1274"/>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06"/>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50"/>
      <c r="B316" s="1286"/>
      <c r="C316" s="1263"/>
      <c r="D316" s="1263"/>
      <c r="E316" s="1263"/>
      <c r="F316" s="1264"/>
      <c r="G316" s="1268"/>
      <c r="H316" s="1268"/>
      <c r="I316" s="1268"/>
      <c r="J316" s="1375"/>
      <c r="K316" s="1268"/>
      <c r="L316" s="1274"/>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38">IF(U316&lt;&gt;"","新規に適用","")</f>
        <v/>
      </c>
      <c r="AM316" s="1501">
        <f>IFERROR(IF(OR(N317="ベア加算",N317=""),0, IF(OR(U314="新加算Ⅰ",U314="新加算Ⅱ",U314="新加算Ⅲ",U314="新加算Ⅳ"),0,ROUNDDOWN(ROUND(L314*VLOOKUP(K314,【参考】数式用!$A$5:$I$27,MATCH("ベア加算",【参考】数式用!$B$4:$I$4,0)+1,0),0)*M314,0)*AG316)),"")</f>
        <v>0</v>
      </c>
      <c r="AN316" s="1359" t="str">
        <f>IF(AND(U316&lt;&gt;"",AN314=""),"新規に適用",IF(AND(U316&lt;&gt;"",AN314&lt;&gt;""),"継続で適用",""))</f>
        <v/>
      </c>
      <c r="AO316" s="1359" t="str">
        <f>IF(AND(U316&lt;&gt;"",AO314=""),"新規に適用",IF(AND(U316&lt;&gt;"",AO314&lt;&gt;""),"継続で適用",""))</f>
        <v/>
      </c>
      <c r="AP316" s="1361"/>
      <c r="AQ316" s="1359" t="str">
        <f>IF(AND(U316&lt;&gt;"",AQ314=""),"新規に適用",IF(AND(U316&lt;&gt;"",AQ314&lt;&gt;""),"継続で適用",""))</f>
        <v/>
      </c>
      <c r="AR316" s="1347" t="str">
        <f t="shared" si="223"/>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69"/>
      <c r="H317" s="1269"/>
      <c r="I317" s="1269"/>
      <c r="J317" s="1376"/>
      <c r="K317" s="1269"/>
      <c r="L317" s="1275"/>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39">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85" t="str">
        <f>IF(基本情報入力シート!C130="","",基本情報入力シート!C130)</f>
        <v/>
      </c>
      <c r="C318" s="1261"/>
      <c r="D318" s="1261"/>
      <c r="E318" s="1261"/>
      <c r="F318" s="1262"/>
      <c r="G318" s="1267" t="str">
        <f>IF(基本情報入力シート!M130="","",基本情報入力シート!M130)</f>
        <v/>
      </c>
      <c r="H318" s="1267" t="str">
        <f>IF(基本情報入力シート!R130="","",基本情報入力シート!R130)</f>
        <v/>
      </c>
      <c r="I318" s="1267" t="str">
        <f>IF(基本情報入力シート!W130="","",基本情報入力シート!W130)</f>
        <v/>
      </c>
      <c r="J318" s="1382" t="str">
        <f>IF(基本情報入力シート!X130="","",基本情報入力シート!X130)</f>
        <v/>
      </c>
      <c r="K318" s="1267" t="str">
        <f>IF(基本情報入力シート!Y130="","",基本情報入力シート!Y130)</f>
        <v/>
      </c>
      <c r="L318" s="1273" t="str">
        <f>IF(基本情報入力シート!AB130="","",基本情報入力シート!AB130)</f>
        <v/>
      </c>
      <c r="M318" s="1276"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04"/>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0">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86"/>
      <c r="C319" s="1263"/>
      <c r="D319" s="1263"/>
      <c r="E319" s="1263"/>
      <c r="F319" s="1264"/>
      <c r="G319" s="1268"/>
      <c r="H319" s="1268"/>
      <c r="I319" s="1268"/>
      <c r="J319" s="1375"/>
      <c r="K319" s="1268"/>
      <c r="L319" s="1274"/>
      <c r="M319" s="1277"/>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06"/>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50"/>
      <c r="B320" s="1286"/>
      <c r="C320" s="1263"/>
      <c r="D320" s="1263"/>
      <c r="E320" s="1263"/>
      <c r="F320" s="1264"/>
      <c r="G320" s="1268"/>
      <c r="H320" s="1268"/>
      <c r="I320" s="1268"/>
      <c r="J320" s="1375"/>
      <c r="K320" s="1268"/>
      <c r="L320" s="1274"/>
      <c r="M320" s="1277"/>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1">IF(U320&lt;&gt;"","新規に適用","")</f>
        <v/>
      </c>
      <c r="AM320" s="1501">
        <f>IFERROR(IF(OR(N321="ベア加算",N321=""),0, IF(OR(U318="新加算Ⅰ",U318="新加算Ⅱ",U318="新加算Ⅲ",U318="新加算Ⅳ"),0,ROUNDDOWN(ROUND(L318*VLOOKUP(K318,【参考】数式用!$A$5:$I$27,MATCH("ベア加算",【参考】数式用!$B$4:$I$4,0)+1,0),0)*M318,0)*AG320)),"")</f>
        <v>0</v>
      </c>
      <c r="AN320" s="1359" t="str">
        <f>IF(AND(U320&lt;&gt;"",AN318=""),"新規に適用",IF(AND(U320&lt;&gt;"",AN318&lt;&gt;""),"継続で適用",""))</f>
        <v/>
      </c>
      <c r="AO320" s="1359" t="str">
        <f>IF(AND(U320&lt;&gt;"",AO318=""),"新規に適用",IF(AND(U320&lt;&gt;"",AO318&lt;&gt;""),"継続で適用",""))</f>
        <v/>
      </c>
      <c r="AP320" s="1361"/>
      <c r="AQ320" s="1359" t="str">
        <f>IF(AND(U320&lt;&gt;"",AQ318=""),"新規に適用",IF(AND(U320&lt;&gt;"",AQ318&lt;&gt;""),"継続で適用",""))</f>
        <v/>
      </c>
      <c r="AR320" s="1347" t="str">
        <f t="shared" si="223"/>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69"/>
      <c r="H321" s="1269"/>
      <c r="I321" s="1269"/>
      <c r="J321" s="1376"/>
      <c r="K321" s="1269"/>
      <c r="L321" s="1275"/>
      <c r="M321" s="1278"/>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2">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51">
        <v>78</v>
      </c>
      <c r="B322" s="1286" t="str">
        <f>IF(基本情報入力シート!C131="","",基本情報入力シート!C131)</f>
        <v/>
      </c>
      <c r="C322" s="1263"/>
      <c r="D322" s="1263"/>
      <c r="E322" s="1263"/>
      <c r="F322" s="1264"/>
      <c r="G322" s="1268" t="str">
        <f>IF(基本情報入力シート!M131="","",基本情報入力シート!M131)</f>
        <v/>
      </c>
      <c r="H322" s="1268" t="str">
        <f>IF(基本情報入力シート!R131="","",基本情報入力シート!R131)</f>
        <v/>
      </c>
      <c r="I322" s="1268" t="str">
        <f>IF(基本情報入力シート!W131="","",基本情報入力シート!W131)</f>
        <v/>
      </c>
      <c r="J322" s="1375" t="str">
        <f>IF(基本情報入力シート!X131="","",基本情報入力シート!X131)</f>
        <v/>
      </c>
      <c r="K322" s="1268" t="str">
        <f>IF(基本情報入力シート!Y131="","",基本情報入力シート!Y131)</f>
        <v/>
      </c>
      <c r="L322" s="1274"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04"/>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43">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86"/>
      <c r="C323" s="1263"/>
      <c r="D323" s="1263"/>
      <c r="E323" s="1263"/>
      <c r="F323" s="1264"/>
      <c r="G323" s="1268"/>
      <c r="H323" s="1268"/>
      <c r="I323" s="1268"/>
      <c r="J323" s="1375"/>
      <c r="K323" s="1268"/>
      <c r="L323" s="1274"/>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06"/>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50"/>
      <c r="B324" s="1286"/>
      <c r="C324" s="1263"/>
      <c r="D324" s="1263"/>
      <c r="E324" s="1263"/>
      <c r="F324" s="1264"/>
      <c r="G324" s="1268"/>
      <c r="H324" s="1268"/>
      <c r="I324" s="1268"/>
      <c r="J324" s="1375"/>
      <c r="K324" s="1268"/>
      <c r="L324" s="1274"/>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44">IF(U324&lt;&gt;"","新規に適用","")</f>
        <v/>
      </c>
      <c r="AM324" s="1501">
        <f>IFERROR(IF(OR(N325="ベア加算",N325=""),0, IF(OR(U322="新加算Ⅰ",U322="新加算Ⅱ",U322="新加算Ⅲ",U322="新加算Ⅳ"),0,ROUNDDOWN(ROUND(L322*VLOOKUP(K322,【参考】数式用!$A$5:$I$27,MATCH("ベア加算",【参考】数式用!$B$4:$I$4,0)+1,0),0)*M322,0)*AG324)),"")</f>
        <v>0</v>
      </c>
      <c r="AN324" s="1359" t="str">
        <f>IF(AND(U324&lt;&gt;"",AN322=""),"新規に適用",IF(AND(U324&lt;&gt;"",AN322&lt;&gt;""),"継続で適用",""))</f>
        <v/>
      </c>
      <c r="AO324" s="1359" t="str">
        <f>IF(AND(U324&lt;&gt;"",AO322=""),"新規に適用",IF(AND(U324&lt;&gt;"",AO322&lt;&gt;""),"継続で適用",""))</f>
        <v/>
      </c>
      <c r="AP324" s="1361"/>
      <c r="AQ324" s="1359" t="str">
        <f>IF(AND(U324&lt;&gt;"",AQ322=""),"新規に適用",IF(AND(U324&lt;&gt;"",AQ322&lt;&gt;""),"継続で適用",""))</f>
        <v/>
      </c>
      <c r="AR324" s="1347" t="str">
        <f t="shared" si="223"/>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69"/>
      <c r="H325" s="1269"/>
      <c r="I325" s="1269"/>
      <c r="J325" s="1376"/>
      <c r="K325" s="1269"/>
      <c r="L325" s="1275"/>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45">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85" t="str">
        <f>IF(基本情報入力シート!C132="","",基本情報入力シート!C132)</f>
        <v/>
      </c>
      <c r="C326" s="1261"/>
      <c r="D326" s="1261"/>
      <c r="E326" s="1261"/>
      <c r="F326" s="1262"/>
      <c r="G326" s="1267" t="str">
        <f>IF(基本情報入力シート!M132="","",基本情報入力シート!M132)</f>
        <v/>
      </c>
      <c r="H326" s="1267" t="str">
        <f>IF(基本情報入力シート!R132="","",基本情報入力シート!R132)</f>
        <v/>
      </c>
      <c r="I326" s="1267" t="str">
        <f>IF(基本情報入力シート!W132="","",基本情報入力シート!W132)</f>
        <v/>
      </c>
      <c r="J326" s="1382" t="str">
        <f>IF(基本情報入力シート!X132="","",基本情報入力シート!X132)</f>
        <v/>
      </c>
      <c r="K326" s="1267" t="str">
        <f>IF(基本情報入力シート!Y132="","",基本情報入力シート!Y132)</f>
        <v/>
      </c>
      <c r="L326" s="1273" t="str">
        <f>IF(基本情報入力シート!AB132="","",基本情報入力シート!AB132)</f>
        <v/>
      </c>
      <c r="M326" s="1276"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04"/>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46">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86"/>
      <c r="C327" s="1263"/>
      <c r="D327" s="1263"/>
      <c r="E327" s="1263"/>
      <c r="F327" s="1264"/>
      <c r="G327" s="1268"/>
      <c r="H327" s="1268"/>
      <c r="I327" s="1268"/>
      <c r="J327" s="1375"/>
      <c r="K327" s="1268"/>
      <c r="L327" s="1274"/>
      <c r="M327" s="1277"/>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06"/>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50"/>
      <c r="B328" s="1286"/>
      <c r="C328" s="1263"/>
      <c r="D328" s="1263"/>
      <c r="E328" s="1263"/>
      <c r="F328" s="1264"/>
      <c r="G328" s="1268"/>
      <c r="H328" s="1268"/>
      <c r="I328" s="1268"/>
      <c r="J328" s="1375"/>
      <c r="K328" s="1268"/>
      <c r="L328" s="1274"/>
      <c r="M328" s="1277"/>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47">IF(U328&lt;&gt;"","新規に適用","")</f>
        <v/>
      </c>
      <c r="AM328" s="1501">
        <f>IFERROR(IF(OR(N329="ベア加算",N329=""),0, IF(OR(U326="新加算Ⅰ",U326="新加算Ⅱ",U326="新加算Ⅲ",U326="新加算Ⅳ"),0,ROUNDDOWN(ROUND(L326*VLOOKUP(K326,【参考】数式用!$A$5:$I$27,MATCH("ベア加算",【参考】数式用!$B$4:$I$4,0)+1,0),0)*M326,0)*AG328)),"")</f>
        <v>0</v>
      </c>
      <c r="AN328" s="1359" t="str">
        <f>IF(AND(U328&lt;&gt;"",AN326=""),"新規に適用",IF(AND(U328&lt;&gt;"",AN326&lt;&gt;""),"継続で適用",""))</f>
        <v/>
      </c>
      <c r="AO328" s="1359" t="str">
        <f>IF(AND(U328&lt;&gt;"",AO326=""),"新規に適用",IF(AND(U328&lt;&gt;"",AO326&lt;&gt;""),"継続で適用",""))</f>
        <v/>
      </c>
      <c r="AP328" s="1361"/>
      <c r="AQ328" s="1359" t="str">
        <f>IF(AND(U328&lt;&gt;"",AQ326=""),"新規に適用",IF(AND(U328&lt;&gt;"",AQ326&lt;&gt;""),"継続で適用",""))</f>
        <v/>
      </c>
      <c r="AR328" s="1347" t="str">
        <f t="shared" si="223"/>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69"/>
      <c r="H329" s="1269"/>
      <c r="I329" s="1269"/>
      <c r="J329" s="1376"/>
      <c r="K329" s="1269"/>
      <c r="L329" s="1275"/>
      <c r="M329" s="1278"/>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48">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51">
        <v>80</v>
      </c>
      <c r="B330" s="1286" t="str">
        <f>IF(基本情報入力シート!C133="","",基本情報入力シート!C133)</f>
        <v/>
      </c>
      <c r="C330" s="1263"/>
      <c r="D330" s="1263"/>
      <c r="E330" s="1263"/>
      <c r="F330" s="1264"/>
      <c r="G330" s="1268" t="str">
        <f>IF(基本情報入力シート!M133="","",基本情報入力シート!M133)</f>
        <v/>
      </c>
      <c r="H330" s="1268" t="str">
        <f>IF(基本情報入力シート!R133="","",基本情報入力シート!R133)</f>
        <v/>
      </c>
      <c r="I330" s="1268" t="str">
        <f>IF(基本情報入力シート!W133="","",基本情報入力シート!W133)</f>
        <v/>
      </c>
      <c r="J330" s="1375" t="str">
        <f>IF(基本情報入力シート!X133="","",基本情報入力シート!X133)</f>
        <v/>
      </c>
      <c r="K330" s="1268" t="str">
        <f>IF(基本情報入力シート!Y133="","",基本情報入力シート!Y133)</f>
        <v/>
      </c>
      <c r="L330" s="1274"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04"/>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49">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86"/>
      <c r="C331" s="1263"/>
      <c r="D331" s="1263"/>
      <c r="E331" s="1263"/>
      <c r="F331" s="1264"/>
      <c r="G331" s="1268"/>
      <c r="H331" s="1268"/>
      <c r="I331" s="1268"/>
      <c r="J331" s="1375"/>
      <c r="K331" s="1268"/>
      <c r="L331" s="1274"/>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06"/>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50"/>
      <c r="B332" s="1286"/>
      <c r="C332" s="1263"/>
      <c r="D332" s="1263"/>
      <c r="E332" s="1263"/>
      <c r="F332" s="1264"/>
      <c r="G332" s="1268"/>
      <c r="H332" s="1268"/>
      <c r="I332" s="1268"/>
      <c r="J332" s="1375"/>
      <c r="K332" s="1268"/>
      <c r="L332" s="1274"/>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0">IF(U332&lt;&gt;"","新規に適用","")</f>
        <v/>
      </c>
      <c r="AM332" s="1501">
        <f>IFERROR(IF(OR(N333="ベア加算",N333=""),0, IF(OR(U330="新加算Ⅰ",U330="新加算Ⅱ",U330="新加算Ⅲ",U330="新加算Ⅳ"),0,ROUNDDOWN(ROUND(L330*VLOOKUP(K330,【参考】数式用!$A$5:$I$27,MATCH("ベア加算",【参考】数式用!$B$4:$I$4,0)+1,0),0)*M330,0)*AG332)),"")</f>
        <v>0</v>
      </c>
      <c r="AN332" s="1359" t="str">
        <f>IF(AND(U332&lt;&gt;"",AN330=""),"新規に適用",IF(AND(U332&lt;&gt;"",AN330&lt;&gt;""),"継続で適用",""))</f>
        <v/>
      </c>
      <c r="AO332" s="1359" t="str">
        <f>IF(AND(U332&lt;&gt;"",AO330=""),"新規に適用",IF(AND(U332&lt;&gt;"",AO330&lt;&gt;""),"継続で適用",""))</f>
        <v/>
      </c>
      <c r="AP332" s="1361"/>
      <c r="AQ332" s="1359" t="str">
        <f>IF(AND(U332&lt;&gt;"",AQ330=""),"新規に適用",IF(AND(U332&lt;&gt;"",AQ330&lt;&gt;""),"継続で適用",""))</f>
        <v/>
      </c>
      <c r="AR332" s="1347" t="str">
        <f t="shared" si="223"/>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69"/>
      <c r="H333" s="1269"/>
      <c r="I333" s="1269"/>
      <c r="J333" s="1376"/>
      <c r="K333" s="1269"/>
      <c r="L333" s="1275"/>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1">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85" t="str">
        <f>IF(基本情報入力シート!C134="","",基本情報入力シート!C134)</f>
        <v/>
      </c>
      <c r="C334" s="1261"/>
      <c r="D334" s="1261"/>
      <c r="E334" s="1261"/>
      <c r="F334" s="1262"/>
      <c r="G334" s="1267" t="str">
        <f>IF(基本情報入力シート!M134="","",基本情報入力シート!M134)</f>
        <v/>
      </c>
      <c r="H334" s="1267" t="str">
        <f>IF(基本情報入力シート!R134="","",基本情報入力シート!R134)</f>
        <v/>
      </c>
      <c r="I334" s="1267" t="str">
        <f>IF(基本情報入力シート!W134="","",基本情報入力シート!W134)</f>
        <v/>
      </c>
      <c r="J334" s="1382" t="str">
        <f>IF(基本情報入力シート!X134="","",基本情報入力シート!X134)</f>
        <v/>
      </c>
      <c r="K334" s="1267" t="str">
        <f>IF(基本情報入力シート!Y134="","",基本情報入力シート!Y134)</f>
        <v/>
      </c>
      <c r="L334" s="1273" t="str">
        <f>IF(基本情報入力シート!AB134="","",基本情報入力シート!AB134)</f>
        <v/>
      </c>
      <c r="M334" s="1276"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04"/>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2">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86"/>
      <c r="C335" s="1263"/>
      <c r="D335" s="1263"/>
      <c r="E335" s="1263"/>
      <c r="F335" s="1264"/>
      <c r="G335" s="1268"/>
      <c r="H335" s="1268"/>
      <c r="I335" s="1268"/>
      <c r="J335" s="1375"/>
      <c r="K335" s="1268"/>
      <c r="L335" s="1274"/>
      <c r="M335" s="1277"/>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06"/>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50"/>
      <c r="B336" s="1286"/>
      <c r="C336" s="1263"/>
      <c r="D336" s="1263"/>
      <c r="E336" s="1263"/>
      <c r="F336" s="1264"/>
      <c r="G336" s="1268"/>
      <c r="H336" s="1268"/>
      <c r="I336" s="1268"/>
      <c r="J336" s="1375"/>
      <c r="K336" s="1268"/>
      <c r="L336" s="1274"/>
      <c r="M336" s="1277"/>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53">IF(U336&lt;&gt;"","新規に適用","")</f>
        <v/>
      </c>
      <c r="AM336" s="1501">
        <f>IFERROR(IF(OR(N337="ベア加算",N337=""),0, IF(OR(U334="新加算Ⅰ",U334="新加算Ⅱ",U334="新加算Ⅲ",U334="新加算Ⅳ"),0,ROUNDDOWN(ROUND(L334*VLOOKUP(K334,【参考】数式用!$A$5:$I$27,MATCH("ベア加算",【参考】数式用!$B$4:$I$4,0)+1,0),0)*M334,0)*AG336)),"")</f>
        <v>0</v>
      </c>
      <c r="AN336" s="1359" t="str">
        <f>IF(AND(U336&lt;&gt;"",AN334=""),"新規に適用",IF(AND(U336&lt;&gt;"",AN334&lt;&gt;""),"継続で適用",""))</f>
        <v/>
      </c>
      <c r="AO336" s="1359" t="str">
        <f>IF(AND(U336&lt;&gt;"",AO334=""),"新規に適用",IF(AND(U336&lt;&gt;"",AO334&lt;&gt;""),"継続で適用",""))</f>
        <v/>
      </c>
      <c r="AP336" s="1361"/>
      <c r="AQ336" s="1359" t="str">
        <f>IF(AND(U336&lt;&gt;"",AQ334=""),"新規に適用",IF(AND(U336&lt;&gt;"",AQ334&lt;&gt;""),"継続で適用",""))</f>
        <v/>
      </c>
      <c r="AR336" s="1347" t="str">
        <f t="shared" si="223"/>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69"/>
      <c r="H337" s="1269"/>
      <c r="I337" s="1269"/>
      <c r="J337" s="1376"/>
      <c r="K337" s="1269"/>
      <c r="L337" s="1275"/>
      <c r="M337" s="1278"/>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5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51">
        <v>82</v>
      </c>
      <c r="B338" s="1286" t="str">
        <f>IF(基本情報入力シート!C135="","",基本情報入力シート!C135)</f>
        <v/>
      </c>
      <c r="C338" s="1263"/>
      <c r="D338" s="1263"/>
      <c r="E338" s="1263"/>
      <c r="F338" s="1264"/>
      <c r="G338" s="1268" t="str">
        <f>IF(基本情報入力シート!M135="","",基本情報入力シート!M135)</f>
        <v/>
      </c>
      <c r="H338" s="1268" t="str">
        <f>IF(基本情報入力シート!R135="","",基本情報入力シート!R135)</f>
        <v/>
      </c>
      <c r="I338" s="1268" t="str">
        <f>IF(基本情報入力シート!W135="","",基本情報入力シート!W135)</f>
        <v/>
      </c>
      <c r="J338" s="1375" t="str">
        <f>IF(基本情報入力シート!X135="","",基本情報入力シート!X135)</f>
        <v/>
      </c>
      <c r="K338" s="1268" t="str">
        <f>IF(基本情報入力シート!Y135="","",基本情報入力シート!Y135)</f>
        <v/>
      </c>
      <c r="L338" s="1274"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55">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56">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86"/>
      <c r="C339" s="1263"/>
      <c r="D339" s="1263"/>
      <c r="E339" s="1263"/>
      <c r="F339" s="1264"/>
      <c r="G339" s="1268"/>
      <c r="H339" s="1268"/>
      <c r="I339" s="1268"/>
      <c r="J339" s="1375"/>
      <c r="K339" s="1268"/>
      <c r="L339" s="1274"/>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5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50"/>
      <c r="B340" s="1286"/>
      <c r="C340" s="1263"/>
      <c r="D340" s="1263"/>
      <c r="E340" s="1263"/>
      <c r="F340" s="1264"/>
      <c r="G340" s="1268"/>
      <c r="H340" s="1268"/>
      <c r="I340" s="1268"/>
      <c r="J340" s="1375"/>
      <c r="K340" s="1268"/>
      <c r="L340" s="1274"/>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58">IF(U340&lt;&gt;"","新規に適用","")</f>
        <v/>
      </c>
      <c r="AM340" s="1501">
        <f>IFERROR(IF(OR(N341="ベア加算",N341=""),0, IF(OR(U338="新加算Ⅰ",U338="新加算Ⅱ",U338="新加算Ⅲ",U338="新加算Ⅳ"),0,ROUNDDOWN(ROUND(L338*VLOOKUP(K338,【参考】数式用!$A$5:$I$27,MATCH("ベア加算",【参考】数式用!$B$4:$I$4,0)+1,0),0)*M338,0)*AG340)),"")</f>
        <v>0</v>
      </c>
      <c r="AN340" s="1359" t="str">
        <f>IF(AND(U340&lt;&gt;"",AN338=""),"新規に適用",IF(AND(U340&lt;&gt;"",AN338&lt;&gt;""),"継続で適用",""))</f>
        <v/>
      </c>
      <c r="AO340" s="1359" t="str">
        <f>IF(AND(U340&lt;&gt;"",AO338=""),"新規に適用",IF(AND(U340&lt;&gt;"",AO338&lt;&gt;""),"継続で適用",""))</f>
        <v/>
      </c>
      <c r="AP340" s="1361"/>
      <c r="AQ340" s="1359" t="str">
        <f>IF(AND(U340&lt;&gt;"",AQ338=""),"新規に適用",IF(AND(U340&lt;&gt;"",AQ338&lt;&gt;""),"継続で適用",""))</f>
        <v/>
      </c>
      <c r="AR340" s="1347" t="str">
        <f t="shared" si="223"/>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69"/>
      <c r="H341" s="1269"/>
      <c r="I341" s="1269"/>
      <c r="J341" s="1376"/>
      <c r="K341" s="1269"/>
      <c r="L341" s="1275"/>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59">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85" t="str">
        <f>IF(基本情報入力シート!C136="","",基本情報入力シート!C136)</f>
        <v/>
      </c>
      <c r="C342" s="1261"/>
      <c r="D342" s="1261"/>
      <c r="E342" s="1261"/>
      <c r="F342" s="1262"/>
      <c r="G342" s="1267" t="str">
        <f>IF(基本情報入力シート!M136="","",基本情報入力シート!M136)</f>
        <v/>
      </c>
      <c r="H342" s="1267" t="str">
        <f>IF(基本情報入力シート!R136="","",基本情報入力シート!R136)</f>
        <v/>
      </c>
      <c r="I342" s="1267" t="str">
        <f>IF(基本情報入力シート!W136="","",基本情報入力シート!W136)</f>
        <v/>
      </c>
      <c r="J342" s="1382" t="str">
        <f>IF(基本情報入力シート!X136="","",基本情報入力シート!X136)</f>
        <v/>
      </c>
      <c r="K342" s="1267" t="str">
        <f>IF(基本情報入力シート!Y136="","",基本情報入力シート!Y136)</f>
        <v/>
      </c>
      <c r="L342" s="1273" t="str">
        <f>IF(基本情報入力シート!AB136="","",基本情報入力シート!AB136)</f>
        <v/>
      </c>
      <c r="M342" s="1276"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55"/>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0">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86"/>
      <c r="C343" s="1263"/>
      <c r="D343" s="1263"/>
      <c r="E343" s="1263"/>
      <c r="F343" s="1264"/>
      <c r="G343" s="1268"/>
      <c r="H343" s="1268"/>
      <c r="I343" s="1268"/>
      <c r="J343" s="1375"/>
      <c r="K343" s="1268"/>
      <c r="L343" s="1274"/>
      <c r="M343" s="1277"/>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57"/>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50"/>
      <c r="B344" s="1286"/>
      <c r="C344" s="1263"/>
      <c r="D344" s="1263"/>
      <c r="E344" s="1263"/>
      <c r="F344" s="1264"/>
      <c r="G344" s="1268"/>
      <c r="H344" s="1268"/>
      <c r="I344" s="1268"/>
      <c r="J344" s="1375"/>
      <c r="K344" s="1268"/>
      <c r="L344" s="1274"/>
      <c r="M344" s="1277"/>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1">IF(U344&lt;&gt;"","新規に適用","")</f>
        <v/>
      </c>
      <c r="AM344" s="1501">
        <f>IFERROR(IF(OR(N345="ベア加算",N345=""),0, IF(OR(U342="新加算Ⅰ",U342="新加算Ⅱ",U342="新加算Ⅲ",U342="新加算Ⅳ"),0,ROUNDDOWN(ROUND(L342*VLOOKUP(K342,【参考】数式用!$A$5:$I$27,MATCH("ベア加算",【参考】数式用!$B$4:$I$4,0)+1,0),0)*M342,0)*AG344)),"")</f>
        <v>0</v>
      </c>
      <c r="AN344" s="1359" t="str">
        <f>IF(AND(U344&lt;&gt;"",AN342=""),"新規に適用",IF(AND(U344&lt;&gt;"",AN342&lt;&gt;""),"継続で適用",""))</f>
        <v/>
      </c>
      <c r="AO344" s="1359" t="str">
        <f>IF(AND(U344&lt;&gt;"",AO342=""),"新規に適用",IF(AND(U344&lt;&gt;"",AO342&lt;&gt;""),"継続で適用",""))</f>
        <v/>
      </c>
      <c r="AP344" s="1361"/>
      <c r="AQ344" s="1359" t="str">
        <f>IF(AND(U344&lt;&gt;"",AQ342=""),"新規に適用",IF(AND(U344&lt;&gt;"",AQ342&lt;&gt;""),"継続で適用",""))</f>
        <v/>
      </c>
      <c r="AR344" s="1347" t="str">
        <f t="shared" si="223"/>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69"/>
      <c r="H345" s="1269"/>
      <c r="I345" s="1269"/>
      <c r="J345" s="1376"/>
      <c r="K345" s="1269"/>
      <c r="L345" s="1275"/>
      <c r="M345" s="1278"/>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2">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51">
        <v>84</v>
      </c>
      <c r="B346" s="1286" t="str">
        <f>IF(基本情報入力シート!C137="","",基本情報入力シート!C137)</f>
        <v/>
      </c>
      <c r="C346" s="1263"/>
      <c r="D346" s="1263"/>
      <c r="E346" s="1263"/>
      <c r="F346" s="1264"/>
      <c r="G346" s="1268" t="str">
        <f>IF(基本情報入力シート!M137="","",基本情報入力シート!M137)</f>
        <v/>
      </c>
      <c r="H346" s="1268" t="str">
        <f>IF(基本情報入力シート!R137="","",基本情報入力シート!R137)</f>
        <v/>
      </c>
      <c r="I346" s="1268" t="str">
        <f>IF(基本情報入力シート!W137="","",基本情報入力シート!W137)</f>
        <v/>
      </c>
      <c r="J346" s="1375" t="str">
        <f>IF(基本情報入力シート!X137="","",基本情報入力シート!X137)</f>
        <v/>
      </c>
      <c r="K346" s="1268" t="str">
        <f>IF(基本情報入力シート!Y137="","",基本情報入力シート!Y137)</f>
        <v/>
      </c>
      <c r="L346" s="1274"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55"/>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63">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86"/>
      <c r="C347" s="1263"/>
      <c r="D347" s="1263"/>
      <c r="E347" s="1263"/>
      <c r="F347" s="1264"/>
      <c r="G347" s="1268"/>
      <c r="H347" s="1268"/>
      <c r="I347" s="1268"/>
      <c r="J347" s="1375"/>
      <c r="K347" s="1268"/>
      <c r="L347" s="1274"/>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57"/>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50"/>
      <c r="B348" s="1286"/>
      <c r="C348" s="1263"/>
      <c r="D348" s="1263"/>
      <c r="E348" s="1263"/>
      <c r="F348" s="1264"/>
      <c r="G348" s="1268"/>
      <c r="H348" s="1268"/>
      <c r="I348" s="1268"/>
      <c r="J348" s="1375"/>
      <c r="K348" s="1268"/>
      <c r="L348" s="1274"/>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64">IF(U348&lt;&gt;"","新規に適用","")</f>
        <v/>
      </c>
      <c r="AM348" s="1501">
        <f>IFERROR(IF(OR(N349="ベア加算",N349=""),0, IF(OR(U346="新加算Ⅰ",U346="新加算Ⅱ",U346="新加算Ⅲ",U346="新加算Ⅳ"),0,ROUNDDOWN(ROUND(L346*VLOOKUP(K346,【参考】数式用!$A$5:$I$27,MATCH("ベア加算",【参考】数式用!$B$4:$I$4,0)+1,0),0)*M346,0)*AG348)),"")</f>
        <v>0</v>
      </c>
      <c r="AN348" s="1359" t="str">
        <f>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23"/>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69"/>
      <c r="H349" s="1269"/>
      <c r="I349" s="1269"/>
      <c r="J349" s="1376"/>
      <c r="K349" s="1269"/>
      <c r="L349" s="1275"/>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65">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85" t="str">
        <f>IF(基本情報入力シート!C138="","",基本情報入力シート!C138)</f>
        <v/>
      </c>
      <c r="C350" s="1261"/>
      <c r="D350" s="1261"/>
      <c r="E350" s="1261"/>
      <c r="F350" s="1262"/>
      <c r="G350" s="1267" t="str">
        <f>IF(基本情報入力シート!M138="","",基本情報入力シート!M138)</f>
        <v/>
      </c>
      <c r="H350" s="1267" t="str">
        <f>IF(基本情報入力シート!R138="","",基本情報入力シート!R138)</f>
        <v/>
      </c>
      <c r="I350" s="1267" t="str">
        <f>IF(基本情報入力シート!W138="","",基本情報入力シート!W138)</f>
        <v/>
      </c>
      <c r="J350" s="1382" t="str">
        <f>IF(基本情報入力シート!X138="","",基本情報入力シート!X138)</f>
        <v/>
      </c>
      <c r="K350" s="1267" t="str">
        <f>IF(基本情報入力シート!Y138="","",基本情報入力シート!Y138)</f>
        <v/>
      </c>
      <c r="L350" s="1273" t="str">
        <f>IF(基本情報入力シート!AB138="","",基本情報入力シート!AB138)</f>
        <v/>
      </c>
      <c r="M350" s="1276"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55"/>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66">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86"/>
      <c r="C351" s="1263"/>
      <c r="D351" s="1263"/>
      <c r="E351" s="1263"/>
      <c r="F351" s="1264"/>
      <c r="G351" s="1268"/>
      <c r="H351" s="1268"/>
      <c r="I351" s="1268"/>
      <c r="J351" s="1375"/>
      <c r="K351" s="1268"/>
      <c r="L351" s="1274"/>
      <c r="M351" s="1277"/>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57"/>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50"/>
      <c r="B352" s="1286"/>
      <c r="C352" s="1263"/>
      <c r="D352" s="1263"/>
      <c r="E352" s="1263"/>
      <c r="F352" s="1264"/>
      <c r="G352" s="1268"/>
      <c r="H352" s="1268"/>
      <c r="I352" s="1268"/>
      <c r="J352" s="1375"/>
      <c r="K352" s="1268"/>
      <c r="L352" s="1274"/>
      <c r="M352" s="1277"/>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67">IF(U352&lt;&gt;"","新規に適用","")</f>
        <v/>
      </c>
      <c r="AM352" s="1501">
        <f>IFERROR(IF(OR(N353="ベア加算",N353=""),0, IF(OR(U350="新加算Ⅰ",U350="新加算Ⅱ",U350="新加算Ⅲ",U350="新加算Ⅳ"),0,ROUNDDOWN(ROUND(L350*VLOOKUP(K350,【参考】数式用!$A$5:$I$27,MATCH("ベア加算",【参考】数式用!$B$4:$I$4,0)+1,0),0)*M350,0)*AG352)),"")</f>
        <v>0</v>
      </c>
      <c r="AN352" s="1359" t="str">
        <f>IF(AND(U352&lt;&gt;"",AN350=""),"新規に適用",IF(AND(U352&lt;&gt;"",AN350&lt;&gt;""),"継続で適用",""))</f>
        <v/>
      </c>
      <c r="AO352" s="1359" t="str">
        <f>IF(AND(U352&lt;&gt;"",AO350=""),"新規に適用",IF(AND(U352&lt;&gt;"",AO350&lt;&gt;""),"継続で適用",""))</f>
        <v/>
      </c>
      <c r="AP352" s="1361"/>
      <c r="AQ352" s="1359" t="str">
        <f>IF(AND(U352&lt;&gt;"",AQ350=""),"新規に適用",IF(AND(U352&lt;&gt;"",AQ350&lt;&gt;""),"継続で適用",""))</f>
        <v/>
      </c>
      <c r="AR352" s="1347" t="str">
        <f t="shared" si="223"/>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69"/>
      <c r="H353" s="1269"/>
      <c r="I353" s="1269"/>
      <c r="J353" s="1376"/>
      <c r="K353" s="1269"/>
      <c r="L353" s="1275"/>
      <c r="M353" s="1278"/>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68">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51">
        <v>86</v>
      </c>
      <c r="B354" s="1286" t="str">
        <f>IF(基本情報入力シート!C139="","",基本情報入力シート!C139)</f>
        <v/>
      </c>
      <c r="C354" s="1263"/>
      <c r="D354" s="1263"/>
      <c r="E354" s="1263"/>
      <c r="F354" s="1264"/>
      <c r="G354" s="1268" t="str">
        <f>IF(基本情報入力シート!M139="","",基本情報入力シート!M139)</f>
        <v/>
      </c>
      <c r="H354" s="1268" t="str">
        <f>IF(基本情報入力シート!R139="","",基本情報入力シート!R139)</f>
        <v/>
      </c>
      <c r="I354" s="1268" t="str">
        <f>IF(基本情報入力シート!W139="","",基本情報入力シート!W139)</f>
        <v/>
      </c>
      <c r="J354" s="1375" t="str">
        <f>IF(基本情報入力シート!X139="","",基本情報入力シート!X139)</f>
        <v/>
      </c>
      <c r="K354" s="1268" t="str">
        <f>IF(基本情報入力シート!Y139="","",基本情報入力シート!Y139)</f>
        <v/>
      </c>
      <c r="L354" s="1274"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55"/>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69">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86"/>
      <c r="C355" s="1263"/>
      <c r="D355" s="1263"/>
      <c r="E355" s="1263"/>
      <c r="F355" s="1264"/>
      <c r="G355" s="1268"/>
      <c r="H355" s="1268"/>
      <c r="I355" s="1268"/>
      <c r="J355" s="1375"/>
      <c r="K355" s="1268"/>
      <c r="L355" s="1274"/>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57"/>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50"/>
      <c r="B356" s="1286"/>
      <c r="C356" s="1263"/>
      <c r="D356" s="1263"/>
      <c r="E356" s="1263"/>
      <c r="F356" s="1264"/>
      <c r="G356" s="1268"/>
      <c r="H356" s="1268"/>
      <c r="I356" s="1268"/>
      <c r="J356" s="1375"/>
      <c r="K356" s="1268"/>
      <c r="L356" s="1274"/>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0">IF(U356&lt;&gt;"","新規に適用","")</f>
        <v/>
      </c>
      <c r="AM356" s="1501">
        <f>IFERROR(IF(OR(N357="ベア加算",N357=""),0, IF(OR(U354="新加算Ⅰ",U354="新加算Ⅱ",U354="新加算Ⅲ",U354="新加算Ⅳ"),0,ROUNDDOWN(ROUND(L354*VLOOKUP(K354,【参考】数式用!$A$5:$I$27,MATCH("ベア加算",【参考】数式用!$B$4:$I$4,0)+1,0),0)*M354,0)*AG356)),"")</f>
        <v>0</v>
      </c>
      <c r="AN356" s="1359" t="str">
        <f>IF(AND(U356&lt;&gt;"",AN354=""),"新規に適用",IF(AND(U356&lt;&gt;"",AN354&lt;&gt;""),"継続で適用",""))</f>
        <v/>
      </c>
      <c r="AO356" s="1359" t="str">
        <f>IF(AND(U356&lt;&gt;"",AO354=""),"新規に適用",IF(AND(U356&lt;&gt;"",AO354&lt;&gt;""),"継続で適用",""))</f>
        <v/>
      </c>
      <c r="AP356" s="1361"/>
      <c r="AQ356" s="1359" t="str">
        <f>IF(AND(U356&lt;&gt;"",AQ354=""),"新規に適用",IF(AND(U356&lt;&gt;"",AQ354&lt;&gt;""),"継続で適用",""))</f>
        <v/>
      </c>
      <c r="AR356" s="1347" t="str">
        <f t="shared" si="223"/>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69"/>
      <c r="H357" s="1269"/>
      <c r="I357" s="1269"/>
      <c r="J357" s="1376"/>
      <c r="K357" s="1269"/>
      <c r="L357" s="1275"/>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1">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85" t="str">
        <f>IF(基本情報入力シート!C140="","",基本情報入力シート!C140)</f>
        <v/>
      </c>
      <c r="C358" s="1261"/>
      <c r="D358" s="1261"/>
      <c r="E358" s="1261"/>
      <c r="F358" s="1262"/>
      <c r="G358" s="1267" t="str">
        <f>IF(基本情報入力シート!M140="","",基本情報入力シート!M140)</f>
        <v/>
      </c>
      <c r="H358" s="1267" t="str">
        <f>IF(基本情報入力シート!R140="","",基本情報入力シート!R140)</f>
        <v/>
      </c>
      <c r="I358" s="1267" t="str">
        <f>IF(基本情報入力シート!W140="","",基本情報入力シート!W140)</f>
        <v/>
      </c>
      <c r="J358" s="1382" t="str">
        <f>IF(基本情報入力シート!X140="","",基本情報入力シート!X140)</f>
        <v/>
      </c>
      <c r="K358" s="1267" t="str">
        <f>IF(基本情報入力シート!Y140="","",基本情報入力シート!Y140)</f>
        <v/>
      </c>
      <c r="L358" s="1273" t="str">
        <f>IF(基本情報入力シート!AB140="","",基本情報入力シート!AB140)</f>
        <v/>
      </c>
      <c r="M358" s="1276"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55"/>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72">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86"/>
      <c r="C359" s="1263"/>
      <c r="D359" s="1263"/>
      <c r="E359" s="1263"/>
      <c r="F359" s="1264"/>
      <c r="G359" s="1268"/>
      <c r="H359" s="1268"/>
      <c r="I359" s="1268"/>
      <c r="J359" s="1375"/>
      <c r="K359" s="1268"/>
      <c r="L359" s="1274"/>
      <c r="M359" s="1277"/>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57"/>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50"/>
      <c r="B360" s="1286"/>
      <c r="C360" s="1263"/>
      <c r="D360" s="1263"/>
      <c r="E360" s="1263"/>
      <c r="F360" s="1264"/>
      <c r="G360" s="1268"/>
      <c r="H360" s="1268"/>
      <c r="I360" s="1268"/>
      <c r="J360" s="1375"/>
      <c r="K360" s="1268"/>
      <c r="L360" s="1274"/>
      <c r="M360" s="1277"/>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73">IF(U360&lt;&gt;"","新規に適用","")</f>
        <v/>
      </c>
      <c r="AM360" s="1501">
        <f>IFERROR(IF(OR(N361="ベア加算",N361=""),0, IF(OR(U358="新加算Ⅰ",U358="新加算Ⅱ",U358="新加算Ⅲ",U358="新加算Ⅳ"),0,ROUNDDOWN(ROUND(L358*VLOOKUP(K358,【参考】数式用!$A$5:$I$27,MATCH("ベア加算",【参考】数式用!$B$4:$I$4,0)+1,0),0)*M358,0)*AG360)),"")</f>
        <v>0</v>
      </c>
      <c r="AN360" s="1359" t="str">
        <f>IF(AND(U360&lt;&gt;"",AN358=""),"新規に適用",IF(AND(U360&lt;&gt;"",AN358&lt;&gt;""),"継続で適用",""))</f>
        <v/>
      </c>
      <c r="AO360" s="1359" t="str">
        <f>IF(AND(U360&lt;&gt;"",AO358=""),"新規に適用",IF(AND(U360&lt;&gt;"",AO358&lt;&gt;""),"継続で適用",""))</f>
        <v/>
      </c>
      <c r="AP360" s="1361"/>
      <c r="AQ360" s="1359" t="str">
        <f>IF(AND(U360&lt;&gt;"",AQ358=""),"新規に適用",IF(AND(U360&lt;&gt;"",AQ358&lt;&gt;""),"継続で適用",""))</f>
        <v/>
      </c>
      <c r="AR360" s="1347" t="str">
        <f t="shared" ref="AR360:AR412" si="274">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69"/>
      <c r="H361" s="1269"/>
      <c r="I361" s="1269"/>
      <c r="J361" s="1376"/>
      <c r="K361" s="1269"/>
      <c r="L361" s="1275"/>
      <c r="M361" s="1278"/>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75">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51">
        <v>88</v>
      </c>
      <c r="B362" s="1286" t="str">
        <f>IF(基本情報入力シート!C141="","",基本情報入力シート!C141)</f>
        <v/>
      </c>
      <c r="C362" s="1263"/>
      <c r="D362" s="1263"/>
      <c r="E362" s="1263"/>
      <c r="F362" s="1264"/>
      <c r="G362" s="1268" t="str">
        <f>IF(基本情報入力シート!M141="","",基本情報入力シート!M141)</f>
        <v/>
      </c>
      <c r="H362" s="1268" t="str">
        <f>IF(基本情報入力シート!R141="","",基本情報入力シート!R141)</f>
        <v/>
      </c>
      <c r="I362" s="1268" t="str">
        <f>IF(基本情報入力シート!W141="","",基本情報入力シート!W141)</f>
        <v/>
      </c>
      <c r="J362" s="1375" t="str">
        <f>IF(基本情報入力シート!X141="","",基本情報入力シート!X141)</f>
        <v/>
      </c>
      <c r="K362" s="1268" t="str">
        <f>IF(基本情報入力シート!Y141="","",基本情報入力シート!Y141)</f>
        <v/>
      </c>
      <c r="L362" s="1274"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55"/>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76">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86"/>
      <c r="C363" s="1263"/>
      <c r="D363" s="1263"/>
      <c r="E363" s="1263"/>
      <c r="F363" s="1264"/>
      <c r="G363" s="1268"/>
      <c r="H363" s="1268"/>
      <c r="I363" s="1268"/>
      <c r="J363" s="1375"/>
      <c r="K363" s="1268"/>
      <c r="L363" s="1274"/>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57"/>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50"/>
      <c r="B364" s="1286"/>
      <c r="C364" s="1263"/>
      <c r="D364" s="1263"/>
      <c r="E364" s="1263"/>
      <c r="F364" s="1264"/>
      <c r="G364" s="1268"/>
      <c r="H364" s="1268"/>
      <c r="I364" s="1268"/>
      <c r="J364" s="1375"/>
      <c r="K364" s="1268"/>
      <c r="L364" s="1274"/>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77">IF(U364&lt;&gt;"","新規に適用","")</f>
        <v/>
      </c>
      <c r="AM364" s="1501">
        <f>IFERROR(IF(OR(N365="ベア加算",N365=""),0, IF(OR(U362="新加算Ⅰ",U362="新加算Ⅱ",U362="新加算Ⅲ",U362="新加算Ⅳ"),0,ROUNDDOWN(ROUND(L362*VLOOKUP(K362,【参考】数式用!$A$5:$I$27,MATCH("ベア加算",【参考】数式用!$B$4:$I$4,0)+1,0),0)*M362,0)*AG364)),"")</f>
        <v>0</v>
      </c>
      <c r="AN364" s="1359" t="str">
        <f>IF(AND(U364&lt;&gt;"",AN362=""),"新規に適用",IF(AND(U364&lt;&gt;"",AN362&lt;&gt;""),"継続で適用",""))</f>
        <v/>
      </c>
      <c r="AO364" s="1359" t="str">
        <f>IF(AND(U364&lt;&gt;"",AO362=""),"新規に適用",IF(AND(U364&lt;&gt;"",AO362&lt;&gt;""),"継続で適用",""))</f>
        <v/>
      </c>
      <c r="AP364" s="1361"/>
      <c r="AQ364" s="1359" t="str">
        <f>IF(AND(U364&lt;&gt;"",AQ362=""),"新規に適用",IF(AND(U364&lt;&gt;"",AQ362&lt;&gt;""),"継続で適用",""))</f>
        <v/>
      </c>
      <c r="AR364" s="1347" t="str">
        <f t="shared" si="274"/>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69"/>
      <c r="H365" s="1269"/>
      <c r="I365" s="1269"/>
      <c r="J365" s="1376"/>
      <c r="K365" s="1269"/>
      <c r="L365" s="1275"/>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78">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85" t="str">
        <f>IF(基本情報入力シート!C142="","",基本情報入力シート!C142)</f>
        <v/>
      </c>
      <c r="C366" s="1261"/>
      <c r="D366" s="1261"/>
      <c r="E366" s="1261"/>
      <c r="F366" s="1262"/>
      <c r="G366" s="1267" t="str">
        <f>IF(基本情報入力シート!M142="","",基本情報入力シート!M142)</f>
        <v/>
      </c>
      <c r="H366" s="1267" t="str">
        <f>IF(基本情報入力シート!R142="","",基本情報入力シート!R142)</f>
        <v/>
      </c>
      <c r="I366" s="1267" t="str">
        <f>IF(基本情報入力シート!W142="","",基本情報入力シート!W142)</f>
        <v/>
      </c>
      <c r="J366" s="1382" t="str">
        <f>IF(基本情報入力シート!X142="","",基本情報入力シート!X142)</f>
        <v/>
      </c>
      <c r="K366" s="1267" t="str">
        <f>IF(基本情報入力シート!Y142="","",基本情報入力シート!Y142)</f>
        <v/>
      </c>
      <c r="L366" s="1273" t="str">
        <f>IF(基本情報入力シート!AB142="","",基本情報入力シート!AB142)</f>
        <v/>
      </c>
      <c r="M366" s="1276"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55"/>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79">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86"/>
      <c r="C367" s="1263"/>
      <c r="D367" s="1263"/>
      <c r="E367" s="1263"/>
      <c r="F367" s="1264"/>
      <c r="G367" s="1268"/>
      <c r="H367" s="1268"/>
      <c r="I367" s="1268"/>
      <c r="J367" s="1375"/>
      <c r="K367" s="1268"/>
      <c r="L367" s="1274"/>
      <c r="M367" s="1277"/>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57"/>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50"/>
      <c r="B368" s="1286"/>
      <c r="C368" s="1263"/>
      <c r="D368" s="1263"/>
      <c r="E368" s="1263"/>
      <c r="F368" s="1264"/>
      <c r="G368" s="1268"/>
      <c r="H368" s="1268"/>
      <c r="I368" s="1268"/>
      <c r="J368" s="1375"/>
      <c r="K368" s="1268"/>
      <c r="L368" s="1274"/>
      <c r="M368" s="1277"/>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0">IF(U368&lt;&gt;"","新規に適用","")</f>
        <v/>
      </c>
      <c r="AM368" s="1501">
        <f>IFERROR(IF(OR(N369="ベア加算",N369=""),0, IF(OR(U366="新加算Ⅰ",U366="新加算Ⅱ",U366="新加算Ⅲ",U366="新加算Ⅳ"),0,ROUNDDOWN(ROUND(L366*VLOOKUP(K366,【参考】数式用!$A$5:$I$27,MATCH("ベア加算",【参考】数式用!$B$4:$I$4,0)+1,0),0)*M366,0)*AG368)),"")</f>
        <v>0</v>
      </c>
      <c r="AN368" s="1359" t="str">
        <f>IF(AND(U368&lt;&gt;"",AN366=""),"新規に適用",IF(AND(U368&lt;&gt;"",AN366&lt;&gt;""),"継続で適用",""))</f>
        <v/>
      </c>
      <c r="AO368" s="1359" t="str">
        <f>IF(AND(U368&lt;&gt;"",AO366=""),"新規に適用",IF(AND(U368&lt;&gt;"",AO366&lt;&gt;""),"継続で適用",""))</f>
        <v/>
      </c>
      <c r="AP368" s="1361"/>
      <c r="AQ368" s="1359" t="str">
        <f>IF(AND(U368&lt;&gt;"",AQ366=""),"新規に適用",IF(AND(U368&lt;&gt;"",AQ366&lt;&gt;""),"継続で適用",""))</f>
        <v/>
      </c>
      <c r="AR368" s="1347" t="str">
        <f t="shared" si="274"/>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69"/>
      <c r="H369" s="1269"/>
      <c r="I369" s="1269"/>
      <c r="J369" s="1376"/>
      <c r="K369" s="1269"/>
      <c r="L369" s="1275"/>
      <c r="M369" s="1278"/>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1">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51">
        <v>90</v>
      </c>
      <c r="B370" s="1286" t="str">
        <f>IF(基本情報入力シート!C143="","",基本情報入力シート!C143)</f>
        <v/>
      </c>
      <c r="C370" s="1263"/>
      <c r="D370" s="1263"/>
      <c r="E370" s="1263"/>
      <c r="F370" s="1264"/>
      <c r="G370" s="1268" t="str">
        <f>IF(基本情報入力シート!M143="","",基本情報入力シート!M143)</f>
        <v/>
      </c>
      <c r="H370" s="1268" t="str">
        <f>IF(基本情報入力シート!R143="","",基本情報入力シート!R143)</f>
        <v/>
      </c>
      <c r="I370" s="1268" t="str">
        <f>IF(基本情報入力シート!W143="","",基本情報入力シート!W143)</f>
        <v/>
      </c>
      <c r="J370" s="1375" t="str">
        <f>IF(基本情報入力シート!X143="","",基本情報入力シート!X143)</f>
        <v/>
      </c>
      <c r="K370" s="1268" t="str">
        <f>IF(基本情報入力シート!Y143="","",基本情報入力シート!Y143)</f>
        <v/>
      </c>
      <c r="L370" s="1274"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55"/>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82">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86"/>
      <c r="C371" s="1263"/>
      <c r="D371" s="1263"/>
      <c r="E371" s="1263"/>
      <c r="F371" s="1264"/>
      <c r="G371" s="1268"/>
      <c r="H371" s="1268"/>
      <c r="I371" s="1268"/>
      <c r="J371" s="1375"/>
      <c r="K371" s="1268"/>
      <c r="L371" s="1274"/>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57"/>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50"/>
      <c r="B372" s="1286"/>
      <c r="C372" s="1263"/>
      <c r="D372" s="1263"/>
      <c r="E372" s="1263"/>
      <c r="F372" s="1264"/>
      <c r="G372" s="1268"/>
      <c r="H372" s="1268"/>
      <c r="I372" s="1268"/>
      <c r="J372" s="1375"/>
      <c r="K372" s="1268"/>
      <c r="L372" s="1274"/>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83">IF(U372&lt;&gt;"","新規に適用","")</f>
        <v/>
      </c>
      <c r="AM372" s="1501">
        <f>IFERROR(IF(OR(N373="ベア加算",N373=""),0, IF(OR(U370="新加算Ⅰ",U370="新加算Ⅱ",U370="新加算Ⅲ",U370="新加算Ⅳ"),0,ROUNDDOWN(ROUND(L370*VLOOKUP(K370,【参考】数式用!$A$5:$I$27,MATCH("ベア加算",【参考】数式用!$B$4:$I$4,0)+1,0),0)*M370,0)*AG372)),"")</f>
        <v>0</v>
      </c>
      <c r="AN372" s="1359" t="str">
        <f>IF(AND(U372&lt;&gt;"",AN370=""),"新規に適用",IF(AND(U372&lt;&gt;"",AN370&lt;&gt;""),"継続で適用",""))</f>
        <v/>
      </c>
      <c r="AO372" s="1359" t="str">
        <f>IF(AND(U372&lt;&gt;"",AO370=""),"新規に適用",IF(AND(U372&lt;&gt;"",AO370&lt;&gt;""),"継続で適用",""))</f>
        <v/>
      </c>
      <c r="AP372" s="1361"/>
      <c r="AQ372" s="1359" t="str">
        <f>IF(AND(U372&lt;&gt;"",AQ370=""),"新規に適用",IF(AND(U372&lt;&gt;"",AQ370&lt;&gt;""),"継続で適用",""))</f>
        <v/>
      </c>
      <c r="AR372" s="1347" t="str">
        <f t="shared" si="274"/>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69"/>
      <c r="H373" s="1269"/>
      <c r="I373" s="1269"/>
      <c r="J373" s="1376"/>
      <c r="K373" s="1269"/>
      <c r="L373" s="1275"/>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84">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86" t="str">
        <f>IF(基本情報入力シート!C144="","",基本情報入力シート!C144)</f>
        <v/>
      </c>
      <c r="C374" s="1263"/>
      <c r="D374" s="1263"/>
      <c r="E374" s="1263"/>
      <c r="F374" s="1264"/>
      <c r="G374" s="1268" t="str">
        <f>IF(基本情報入力シート!M144="","",基本情報入力シート!M144)</f>
        <v/>
      </c>
      <c r="H374" s="1268" t="str">
        <f>IF(基本情報入力シート!R144="","",基本情報入力シート!R144)</f>
        <v/>
      </c>
      <c r="I374" s="1268" t="str">
        <f>IF(基本情報入力シート!W144="","",基本情報入力シート!W144)</f>
        <v/>
      </c>
      <c r="J374" s="1375" t="str">
        <f>IF(基本情報入力シート!X144="","",基本情報入力シート!X144)</f>
        <v/>
      </c>
      <c r="K374" s="1268" t="str">
        <f>IF(基本情報入力シート!Y144="","",基本情報入力シート!Y144)</f>
        <v/>
      </c>
      <c r="L374" s="1274"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55"/>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85">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86"/>
      <c r="C375" s="1263"/>
      <c r="D375" s="1263"/>
      <c r="E375" s="1263"/>
      <c r="F375" s="1264"/>
      <c r="G375" s="1268"/>
      <c r="H375" s="1268"/>
      <c r="I375" s="1268"/>
      <c r="J375" s="1375"/>
      <c r="K375" s="1268"/>
      <c r="L375" s="1274"/>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57"/>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50"/>
      <c r="B376" s="1286"/>
      <c r="C376" s="1263"/>
      <c r="D376" s="1263"/>
      <c r="E376" s="1263"/>
      <c r="F376" s="1264"/>
      <c r="G376" s="1268"/>
      <c r="H376" s="1268"/>
      <c r="I376" s="1268"/>
      <c r="J376" s="1375"/>
      <c r="K376" s="1268"/>
      <c r="L376" s="1274"/>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86">IF(U376&lt;&gt;"","新規に適用","")</f>
        <v/>
      </c>
      <c r="AM376" s="1501">
        <f>IFERROR(IF(OR(N377="ベア加算",N377=""),0, IF(OR(U374="新加算Ⅰ",U374="新加算Ⅱ",U374="新加算Ⅲ",U374="新加算Ⅳ"),0,ROUNDDOWN(ROUND(L374*VLOOKUP(K374,【参考】数式用!$A$5:$I$27,MATCH("ベア加算",【参考】数式用!$B$4:$I$4,0)+1,0),0)*M374,0)*AG376)),"")</f>
        <v>0</v>
      </c>
      <c r="AN376" s="1359" t="str">
        <f>IF(AND(U376&lt;&gt;"",AN374=""),"新規に適用",IF(AND(U376&lt;&gt;"",AN374&lt;&gt;""),"継続で適用",""))</f>
        <v/>
      </c>
      <c r="AO376" s="1359" t="str">
        <f>IF(AND(U376&lt;&gt;"",AO374=""),"新規に適用",IF(AND(U376&lt;&gt;"",AO374&lt;&gt;""),"継続で適用",""))</f>
        <v/>
      </c>
      <c r="AP376" s="1361"/>
      <c r="AQ376" s="1359" t="str">
        <f>IF(AND(U376&lt;&gt;"",AQ374=""),"新規に適用",IF(AND(U376&lt;&gt;"",AQ374&lt;&gt;""),"継続で適用",""))</f>
        <v/>
      </c>
      <c r="AR376" s="1347" t="str">
        <f t="shared" si="274"/>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69"/>
      <c r="H377" s="1269"/>
      <c r="I377" s="1269"/>
      <c r="J377" s="1376"/>
      <c r="K377" s="1269"/>
      <c r="L377" s="1275"/>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8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51">
        <v>92</v>
      </c>
      <c r="B378" s="1285" t="str">
        <f>IF(基本情報入力シート!C145="","",基本情報入力シート!C145)</f>
        <v/>
      </c>
      <c r="C378" s="1261"/>
      <c r="D378" s="1261"/>
      <c r="E378" s="1261"/>
      <c r="F378" s="1262"/>
      <c r="G378" s="1267" t="str">
        <f>IF(基本情報入力シート!M145="","",基本情報入力シート!M145)</f>
        <v/>
      </c>
      <c r="H378" s="1267" t="str">
        <f>IF(基本情報入力シート!R145="","",基本情報入力シート!R145)</f>
        <v/>
      </c>
      <c r="I378" s="1267" t="str">
        <f>IF(基本情報入力シート!W145="","",基本情報入力シート!W145)</f>
        <v/>
      </c>
      <c r="J378" s="1382" t="str">
        <f>IF(基本情報入力シート!X145="","",基本情報入力シート!X145)</f>
        <v/>
      </c>
      <c r="K378" s="1267" t="str">
        <f>IF(基本情報入力シート!Y145="","",基本情報入力シート!Y145)</f>
        <v/>
      </c>
      <c r="L378" s="1273" t="str">
        <f>IF(基本情報入力シート!AB145="","",基本情報入力シート!AB145)</f>
        <v/>
      </c>
      <c r="M378" s="1276"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55"/>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88">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86"/>
      <c r="C379" s="1263"/>
      <c r="D379" s="1263"/>
      <c r="E379" s="1263"/>
      <c r="F379" s="1264"/>
      <c r="G379" s="1268"/>
      <c r="H379" s="1268"/>
      <c r="I379" s="1268"/>
      <c r="J379" s="1375"/>
      <c r="K379" s="1268"/>
      <c r="L379" s="1274"/>
      <c r="M379" s="1277"/>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57"/>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50"/>
      <c r="B380" s="1286"/>
      <c r="C380" s="1263"/>
      <c r="D380" s="1263"/>
      <c r="E380" s="1263"/>
      <c r="F380" s="1264"/>
      <c r="G380" s="1268"/>
      <c r="H380" s="1268"/>
      <c r="I380" s="1268"/>
      <c r="J380" s="1375"/>
      <c r="K380" s="1268"/>
      <c r="L380" s="1274"/>
      <c r="M380" s="1277"/>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89">IF(U380&lt;&gt;"","新規に適用","")</f>
        <v/>
      </c>
      <c r="AM380" s="1501">
        <f>IFERROR(IF(OR(N381="ベア加算",N381=""),0, IF(OR(U378="新加算Ⅰ",U378="新加算Ⅱ",U378="新加算Ⅲ",U378="新加算Ⅳ"),0,ROUNDDOWN(ROUND(L378*VLOOKUP(K378,【参考】数式用!$A$5:$I$27,MATCH("ベア加算",【参考】数式用!$B$4:$I$4,0)+1,0),0)*M378,0)*AG380)),"")</f>
        <v>0</v>
      </c>
      <c r="AN380" s="1359" t="str">
        <f>IF(AND(U380&lt;&gt;"",AN378=""),"新規に適用",IF(AND(U380&lt;&gt;"",AN378&lt;&gt;""),"継続で適用",""))</f>
        <v/>
      </c>
      <c r="AO380" s="1359" t="str">
        <f>IF(AND(U380&lt;&gt;"",AO378=""),"新規に適用",IF(AND(U380&lt;&gt;"",AO378&lt;&gt;""),"継続で適用",""))</f>
        <v/>
      </c>
      <c r="AP380" s="1361"/>
      <c r="AQ380" s="1359" t="str">
        <f>IF(AND(U380&lt;&gt;"",AQ378=""),"新規に適用",IF(AND(U380&lt;&gt;"",AQ378&lt;&gt;""),"継続で適用",""))</f>
        <v/>
      </c>
      <c r="AR380" s="1347" t="str">
        <f t="shared" si="274"/>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69"/>
      <c r="H381" s="1269"/>
      <c r="I381" s="1269"/>
      <c r="J381" s="1376"/>
      <c r="K381" s="1269"/>
      <c r="L381" s="1275"/>
      <c r="M381" s="1278"/>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0">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86" t="str">
        <f>IF(基本情報入力シート!C146="","",基本情報入力シート!C146)</f>
        <v/>
      </c>
      <c r="C382" s="1263"/>
      <c r="D382" s="1263"/>
      <c r="E382" s="1263"/>
      <c r="F382" s="1264"/>
      <c r="G382" s="1268" t="str">
        <f>IF(基本情報入力シート!M146="","",基本情報入力シート!M146)</f>
        <v/>
      </c>
      <c r="H382" s="1268" t="str">
        <f>IF(基本情報入力シート!R146="","",基本情報入力シート!R146)</f>
        <v/>
      </c>
      <c r="I382" s="1268" t="str">
        <f>IF(基本情報入力シート!W146="","",基本情報入力シート!W146)</f>
        <v/>
      </c>
      <c r="J382" s="1375" t="str">
        <f>IF(基本情報入力シート!X146="","",基本情報入力シート!X146)</f>
        <v/>
      </c>
      <c r="K382" s="1268" t="str">
        <f>IF(基本情報入力シート!Y146="","",基本情報入力シート!Y146)</f>
        <v/>
      </c>
      <c r="L382" s="1274"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55"/>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1">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86"/>
      <c r="C383" s="1263"/>
      <c r="D383" s="1263"/>
      <c r="E383" s="1263"/>
      <c r="F383" s="1264"/>
      <c r="G383" s="1268"/>
      <c r="H383" s="1268"/>
      <c r="I383" s="1268"/>
      <c r="J383" s="1375"/>
      <c r="K383" s="1268"/>
      <c r="L383" s="1274"/>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57"/>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50"/>
      <c r="B384" s="1286"/>
      <c r="C384" s="1263"/>
      <c r="D384" s="1263"/>
      <c r="E384" s="1263"/>
      <c r="F384" s="1264"/>
      <c r="G384" s="1268"/>
      <c r="H384" s="1268"/>
      <c r="I384" s="1268"/>
      <c r="J384" s="1375"/>
      <c r="K384" s="1268"/>
      <c r="L384" s="1274"/>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292">IF(U384&lt;&gt;"","新規に適用","")</f>
        <v/>
      </c>
      <c r="AM384" s="1501">
        <f>IFERROR(IF(OR(N385="ベア加算",N385=""),0, IF(OR(U382="新加算Ⅰ",U382="新加算Ⅱ",U382="新加算Ⅲ",U382="新加算Ⅳ"),0,ROUNDDOWN(ROUND(L382*VLOOKUP(K382,【参考】数式用!$A$5:$I$27,MATCH("ベア加算",【参考】数式用!$B$4:$I$4,0)+1,0),0)*M382,0)*AG384)),"")</f>
        <v>0</v>
      </c>
      <c r="AN384" s="1359" t="str">
        <f>IF(AND(U384&lt;&gt;"",AN382=""),"新規に適用",IF(AND(U384&lt;&gt;"",AN382&lt;&gt;""),"継続で適用",""))</f>
        <v/>
      </c>
      <c r="AO384" s="1359" t="str">
        <f>IF(AND(U384&lt;&gt;"",AO382=""),"新規に適用",IF(AND(U384&lt;&gt;"",AO382&lt;&gt;""),"継続で適用",""))</f>
        <v/>
      </c>
      <c r="AP384" s="1361"/>
      <c r="AQ384" s="1359" t="str">
        <f>IF(AND(U384&lt;&gt;"",AQ382=""),"新規に適用",IF(AND(U384&lt;&gt;"",AQ382&lt;&gt;""),"継続で適用",""))</f>
        <v/>
      </c>
      <c r="AR384" s="1347" t="str">
        <f t="shared" si="274"/>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69"/>
      <c r="H385" s="1269"/>
      <c r="I385" s="1269"/>
      <c r="J385" s="1376"/>
      <c r="K385" s="1269"/>
      <c r="L385" s="1275"/>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293">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51">
        <v>94</v>
      </c>
      <c r="B386" s="1285" t="str">
        <f>IF(基本情報入力シート!C147="","",基本情報入力シート!C147)</f>
        <v/>
      </c>
      <c r="C386" s="1261"/>
      <c r="D386" s="1261"/>
      <c r="E386" s="1261"/>
      <c r="F386" s="1262"/>
      <c r="G386" s="1267" t="str">
        <f>IF(基本情報入力シート!M147="","",基本情報入力シート!M147)</f>
        <v/>
      </c>
      <c r="H386" s="1267" t="str">
        <f>IF(基本情報入力シート!R147="","",基本情報入力シート!R147)</f>
        <v/>
      </c>
      <c r="I386" s="1267" t="str">
        <f>IF(基本情報入力シート!W147="","",基本情報入力シート!W147)</f>
        <v/>
      </c>
      <c r="J386" s="1382" t="str">
        <f>IF(基本情報入力シート!X147="","",基本情報入力シート!X147)</f>
        <v/>
      </c>
      <c r="K386" s="1267" t="str">
        <f>IF(基本情報入力シート!Y147="","",基本情報入力シート!Y147)</f>
        <v/>
      </c>
      <c r="L386" s="1273" t="str">
        <f>IF(基本情報入力シート!AB147="","",基本情報入力シート!AB147)</f>
        <v/>
      </c>
      <c r="M386" s="1276"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55"/>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294">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86"/>
      <c r="C387" s="1263"/>
      <c r="D387" s="1263"/>
      <c r="E387" s="1263"/>
      <c r="F387" s="1264"/>
      <c r="G387" s="1268"/>
      <c r="H387" s="1268"/>
      <c r="I387" s="1268"/>
      <c r="J387" s="1375"/>
      <c r="K387" s="1268"/>
      <c r="L387" s="1274"/>
      <c r="M387" s="1277"/>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57"/>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50"/>
      <c r="B388" s="1286"/>
      <c r="C388" s="1263"/>
      <c r="D388" s="1263"/>
      <c r="E388" s="1263"/>
      <c r="F388" s="1264"/>
      <c r="G388" s="1268"/>
      <c r="H388" s="1268"/>
      <c r="I388" s="1268"/>
      <c r="J388" s="1375"/>
      <c r="K388" s="1268"/>
      <c r="L388" s="1274"/>
      <c r="M388" s="1277"/>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295">IF(U388&lt;&gt;"","新規に適用","")</f>
        <v/>
      </c>
      <c r="AM388" s="1501">
        <f>IFERROR(IF(OR(N389="ベア加算",N389=""),0, IF(OR(U386="新加算Ⅰ",U386="新加算Ⅱ",U386="新加算Ⅲ",U386="新加算Ⅳ"),0,ROUNDDOWN(ROUND(L386*VLOOKUP(K386,【参考】数式用!$A$5:$I$27,MATCH("ベア加算",【参考】数式用!$B$4:$I$4,0)+1,0),0)*M386,0)*AG388)),"")</f>
        <v>0</v>
      </c>
      <c r="AN388" s="1359" t="str">
        <f>IF(AND(U388&lt;&gt;"",AN386=""),"新規に適用",IF(AND(U388&lt;&gt;"",AN386&lt;&gt;""),"継続で適用",""))</f>
        <v/>
      </c>
      <c r="AO388" s="1359" t="str">
        <f>IF(AND(U388&lt;&gt;"",AO386=""),"新規に適用",IF(AND(U388&lt;&gt;"",AO386&lt;&gt;""),"継続で適用",""))</f>
        <v/>
      </c>
      <c r="AP388" s="1361"/>
      <c r="AQ388" s="1359" t="str">
        <f>IF(AND(U388&lt;&gt;"",AQ386=""),"新規に適用",IF(AND(U388&lt;&gt;"",AQ386&lt;&gt;""),"継続で適用",""))</f>
        <v/>
      </c>
      <c r="AR388" s="1347" t="str">
        <f t="shared" si="274"/>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69"/>
      <c r="H389" s="1269"/>
      <c r="I389" s="1269"/>
      <c r="J389" s="1376"/>
      <c r="K389" s="1269"/>
      <c r="L389" s="1275"/>
      <c r="M389" s="1278"/>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296">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86" t="str">
        <f>IF(基本情報入力シート!C148="","",基本情報入力シート!C148)</f>
        <v/>
      </c>
      <c r="C390" s="1263"/>
      <c r="D390" s="1263"/>
      <c r="E390" s="1263"/>
      <c r="F390" s="1264"/>
      <c r="G390" s="1268" t="str">
        <f>IF(基本情報入力シート!M148="","",基本情報入力シート!M148)</f>
        <v/>
      </c>
      <c r="H390" s="1268" t="str">
        <f>IF(基本情報入力シート!R148="","",基本情報入力シート!R148)</f>
        <v/>
      </c>
      <c r="I390" s="1268" t="str">
        <f>IF(基本情報入力シート!W148="","",基本情報入力シート!W148)</f>
        <v/>
      </c>
      <c r="J390" s="1375" t="str">
        <f>IF(基本情報入力シート!X148="","",基本情報入力シート!X148)</f>
        <v/>
      </c>
      <c r="K390" s="1268" t="str">
        <f>IF(基本情報入力シート!Y148="","",基本情報入力シート!Y148)</f>
        <v/>
      </c>
      <c r="L390" s="1274"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55"/>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297">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86"/>
      <c r="C391" s="1263"/>
      <c r="D391" s="1263"/>
      <c r="E391" s="1263"/>
      <c r="F391" s="1264"/>
      <c r="G391" s="1268"/>
      <c r="H391" s="1268"/>
      <c r="I391" s="1268"/>
      <c r="J391" s="1375"/>
      <c r="K391" s="1268"/>
      <c r="L391" s="1274"/>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57"/>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50"/>
      <c r="B392" s="1286"/>
      <c r="C392" s="1263"/>
      <c r="D392" s="1263"/>
      <c r="E392" s="1263"/>
      <c r="F392" s="1264"/>
      <c r="G392" s="1268"/>
      <c r="H392" s="1268"/>
      <c r="I392" s="1268"/>
      <c r="J392" s="1375"/>
      <c r="K392" s="1268"/>
      <c r="L392" s="1274"/>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298">IF(U392&lt;&gt;"","新規に適用","")</f>
        <v/>
      </c>
      <c r="AM392" s="1501">
        <f>IFERROR(IF(OR(N393="ベア加算",N393=""),0, IF(OR(U390="新加算Ⅰ",U390="新加算Ⅱ",U390="新加算Ⅲ",U390="新加算Ⅳ"),0,ROUNDDOWN(ROUND(L390*VLOOKUP(K390,【参考】数式用!$A$5:$I$27,MATCH("ベア加算",【参考】数式用!$B$4:$I$4,0)+1,0),0)*M390,0)*AG392)),"")</f>
        <v>0</v>
      </c>
      <c r="AN392" s="1359" t="str">
        <f>IF(AND(U392&lt;&gt;"",AN390=""),"新規に適用",IF(AND(U392&lt;&gt;"",AN390&lt;&gt;""),"継続で適用",""))</f>
        <v/>
      </c>
      <c r="AO392" s="1359" t="str">
        <f>IF(AND(U392&lt;&gt;"",AO390=""),"新規に適用",IF(AND(U392&lt;&gt;"",AO390&lt;&gt;""),"継続で適用",""))</f>
        <v/>
      </c>
      <c r="AP392" s="1361"/>
      <c r="AQ392" s="1359" t="str">
        <f>IF(AND(U392&lt;&gt;"",AQ390=""),"新規に適用",IF(AND(U392&lt;&gt;"",AQ390&lt;&gt;""),"継続で適用",""))</f>
        <v/>
      </c>
      <c r="AR392" s="1347" t="str">
        <f t="shared" si="274"/>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69"/>
      <c r="H393" s="1269"/>
      <c r="I393" s="1269"/>
      <c r="J393" s="1376"/>
      <c r="K393" s="1269"/>
      <c r="L393" s="1275"/>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299">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51">
        <v>96</v>
      </c>
      <c r="B394" s="1285" t="str">
        <f>IF(基本情報入力シート!C149="","",基本情報入力シート!C149)</f>
        <v/>
      </c>
      <c r="C394" s="1261"/>
      <c r="D394" s="1261"/>
      <c r="E394" s="1261"/>
      <c r="F394" s="1262"/>
      <c r="G394" s="1267" t="str">
        <f>IF(基本情報入力シート!M149="","",基本情報入力シート!M149)</f>
        <v/>
      </c>
      <c r="H394" s="1267" t="str">
        <f>IF(基本情報入力シート!R149="","",基本情報入力シート!R149)</f>
        <v/>
      </c>
      <c r="I394" s="1267" t="str">
        <f>IF(基本情報入力シート!W149="","",基本情報入力シート!W149)</f>
        <v/>
      </c>
      <c r="J394" s="1382" t="str">
        <f>IF(基本情報入力シート!X149="","",基本情報入力シート!X149)</f>
        <v/>
      </c>
      <c r="K394" s="1267" t="str">
        <f>IF(基本情報入力シート!Y149="","",基本情報入力シート!Y149)</f>
        <v/>
      </c>
      <c r="L394" s="1273" t="str">
        <f>IF(基本情報入力シート!AB149="","",基本情報入力シート!AB149)</f>
        <v/>
      </c>
      <c r="M394" s="1276"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55"/>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0">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86"/>
      <c r="C395" s="1263"/>
      <c r="D395" s="1263"/>
      <c r="E395" s="1263"/>
      <c r="F395" s="1264"/>
      <c r="G395" s="1268"/>
      <c r="H395" s="1268"/>
      <c r="I395" s="1268"/>
      <c r="J395" s="1375"/>
      <c r="K395" s="1268"/>
      <c r="L395" s="1274"/>
      <c r="M395" s="1277"/>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57"/>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50"/>
      <c r="B396" s="1286"/>
      <c r="C396" s="1263"/>
      <c r="D396" s="1263"/>
      <c r="E396" s="1263"/>
      <c r="F396" s="1264"/>
      <c r="G396" s="1268"/>
      <c r="H396" s="1268"/>
      <c r="I396" s="1268"/>
      <c r="J396" s="1375"/>
      <c r="K396" s="1268"/>
      <c r="L396" s="1274"/>
      <c r="M396" s="1277"/>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1">IF(U396&lt;&gt;"","新規に適用","")</f>
        <v/>
      </c>
      <c r="AM396" s="1501">
        <f>IFERROR(IF(OR(N397="ベア加算",N397=""),0, IF(OR(U394="新加算Ⅰ",U394="新加算Ⅱ",U394="新加算Ⅲ",U394="新加算Ⅳ"),0,ROUNDDOWN(ROUND(L394*VLOOKUP(K394,【参考】数式用!$A$5:$I$27,MATCH("ベア加算",【参考】数式用!$B$4:$I$4,0)+1,0),0)*M394,0)*AG396)),"")</f>
        <v>0</v>
      </c>
      <c r="AN396" s="1359" t="str">
        <f>IF(AND(U396&lt;&gt;"",AN394=""),"新規に適用",IF(AND(U396&lt;&gt;"",AN394&lt;&gt;""),"継続で適用",""))</f>
        <v/>
      </c>
      <c r="AO396" s="1359" t="str">
        <f>IF(AND(U396&lt;&gt;"",AO394=""),"新規に適用",IF(AND(U396&lt;&gt;"",AO394&lt;&gt;""),"継続で適用",""))</f>
        <v/>
      </c>
      <c r="AP396" s="1361"/>
      <c r="AQ396" s="1359" t="str">
        <f>IF(AND(U396&lt;&gt;"",AQ394=""),"新規に適用",IF(AND(U396&lt;&gt;"",AQ394&lt;&gt;""),"継続で適用",""))</f>
        <v/>
      </c>
      <c r="AR396" s="1347" t="str">
        <f t="shared" si="274"/>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69"/>
      <c r="H397" s="1269"/>
      <c r="I397" s="1269"/>
      <c r="J397" s="1376"/>
      <c r="K397" s="1269"/>
      <c r="L397" s="1275"/>
      <c r="M397" s="1278"/>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02">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86" t="str">
        <f>IF(基本情報入力シート!C150="","",基本情報入力シート!C150)</f>
        <v/>
      </c>
      <c r="C398" s="1263"/>
      <c r="D398" s="1263"/>
      <c r="E398" s="1263"/>
      <c r="F398" s="1264"/>
      <c r="G398" s="1268" t="str">
        <f>IF(基本情報入力シート!M150="","",基本情報入力シート!M150)</f>
        <v/>
      </c>
      <c r="H398" s="1268" t="str">
        <f>IF(基本情報入力シート!R150="","",基本情報入力シート!R150)</f>
        <v/>
      </c>
      <c r="I398" s="1268" t="str">
        <f>IF(基本情報入力シート!W150="","",基本情報入力シート!W150)</f>
        <v/>
      </c>
      <c r="J398" s="1375" t="str">
        <f>IF(基本情報入力シート!X150="","",基本情報入力シート!X150)</f>
        <v/>
      </c>
      <c r="K398" s="1268" t="str">
        <f>IF(基本情報入力シート!Y150="","",基本情報入力シート!Y150)</f>
        <v/>
      </c>
      <c r="L398" s="1274"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55"/>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03">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86"/>
      <c r="C399" s="1263"/>
      <c r="D399" s="1263"/>
      <c r="E399" s="1263"/>
      <c r="F399" s="1264"/>
      <c r="G399" s="1268"/>
      <c r="H399" s="1268"/>
      <c r="I399" s="1268"/>
      <c r="J399" s="1375"/>
      <c r="K399" s="1268"/>
      <c r="L399" s="1274"/>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57"/>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50"/>
      <c r="B400" s="1286"/>
      <c r="C400" s="1263"/>
      <c r="D400" s="1263"/>
      <c r="E400" s="1263"/>
      <c r="F400" s="1264"/>
      <c r="G400" s="1268"/>
      <c r="H400" s="1268"/>
      <c r="I400" s="1268"/>
      <c r="J400" s="1375"/>
      <c r="K400" s="1268"/>
      <c r="L400" s="1274"/>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04">IF(U400&lt;&gt;"","新規に適用","")</f>
        <v/>
      </c>
      <c r="AM400" s="1501">
        <f>IFERROR(IF(OR(N401="ベア加算",N401=""),0, IF(OR(U398="新加算Ⅰ",U398="新加算Ⅱ",U398="新加算Ⅲ",U398="新加算Ⅳ"),0,ROUNDDOWN(ROUND(L398*VLOOKUP(K398,【参考】数式用!$A$5:$I$27,MATCH("ベア加算",【参考】数式用!$B$4:$I$4,0)+1,0),0)*M398,0)*AG400)),"")</f>
        <v>0</v>
      </c>
      <c r="AN400" s="1359" t="str">
        <f>IF(AND(U400&lt;&gt;"",AN398=""),"新規に適用",IF(AND(U400&lt;&gt;"",AN398&lt;&gt;""),"継続で適用",""))</f>
        <v/>
      </c>
      <c r="AO400" s="1359" t="str">
        <f>IF(AND(U400&lt;&gt;"",AO398=""),"新規に適用",IF(AND(U400&lt;&gt;"",AO398&lt;&gt;""),"継続で適用",""))</f>
        <v/>
      </c>
      <c r="AP400" s="1361"/>
      <c r="AQ400" s="1359" t="str">
        <f>IF(AND(U400&lt;&gt;"",AQ398=""),"新規に適用",IF(AND(U400&lt;&gt;"",AQ398&lt;&gt;""),"継続で適用",""))</f>
        <v/>
      </c>
      <c r="AR400" s="1347" t="str">
        <f t="shared" si="274"/>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69"/>
      <c r="H401" s="1269"/>
      <c r="I401" s="1269"/>
      <c r="J401" s="1376"/>
      <c r="K401" s="1269"/>
      <c r="L401" s="1275"/>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05">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51">
        <v>98</v>
      </c>
      <c r="B402" s="1285" t="str">
        <f>IF(基本情報入力シート!C151="","",基本情報入力シート!C151)</f>
        <v/>
      </c>
      <c r="C402" s="1261"/>
      <c r="D402" s="1261"/>
      <c r="E402" s="1261"/>
      <c r="F402" s="1262"/>
      <c r="G402" s="1267" t="str">
        <f>IF(基本情報入力シート!M151="","",基本情報入力シート!M151)</f>
        <v/>
      </c>
      <c r="H402" s="1267" t="str">
        <f>IF(基本情報入力シート!R151="","",基本情報入力シート!R151)</f>
        <v/>
      </c>
      <c r="I402" s="1267" t="str">
        <f>IF(基本情報入力シート!W151="","",基本情報入力シート!W151)</f>
        <v/>
      </c>
      <c r="J402" s="1382" t="str">
        <f>IF(基本情報入力シート!X151="","",基本情報入力シート!X151)</f>
        <v/>
      </c>
      <c r="K402" s="1267" t="str">
        <f>IF(基本情報入力シート!Y151="","",基本情報入力シート!Y151)</f>
        <v/>
      </c>
      <c r="L402" s="1273" t="str">
        <f>IF(基本情報入力シート!AB151="","",基本情報入力シート!AB151)</f>
        <v/>
      </c>
      <c r="M402" s="1276"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06">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07">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86"/>
      <c r="C403" s="1263"/>
      <c r="D403" s="1263"/>
      <c r="E403" s="1263"/>
      <c r="F403" s="1264"/>
      <c r="G403" s="1268"/>
      <c r="H403" s="1268"/>
      <c r="I403" s="1268"/>
      <c r="J403" s="1375"/>
      <c r="K403" s="1268"/>
      <c r="L403" s="1274"/>
      <c r="M403" s="1277"/>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08">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50"/>
      <c r="B404" s="1286"/>
      <c r="C404" s="1263"/>
      <c r="D404" s="1263"/>
      <c r="E404" s="1263"/>
      <c r="F404" s="1264"/>
      <c r="G404" s="1268"/>
      <c r="H404" s="1268"/>
      <c r="I404" s="1268"/>
      <c r="J404" s="1375"/>
      <c r="K404" s="1268"/>
      <c r="L404" s="1274"/>
      <c r="M404" s="1277"/>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09">IF(U404&lt;&gt;"","新規に適用","")</f>
        <v/>
      </c>
      <c r="AM404" s="1501">
        <f>IFERROR(IF(OR(N405="ベア加算",N405=""),0, IF(OR(U402="新加算Ⅰ",U402="新加算Ⅱ",U402="新加算Ⅲ",U402="新加算Ⅳ"),0,ROUNDDOWN(ROUND(L402*VLOOKUP(K402,【参考】数式用!$A$5:$I$27,MATCH("ベア加算",【参考】数式用!$B$4:$I$4,0)+1,0),0)*M402,0)*AG404)),"")</f>
        <v>0</v>
      </c>
      <c r="AN404" s="1359" t="str">
        <f>IF(AND(U404&lt;&gt;"",AN402=""),"新規に適用",IF(AND(U404&lt;&gt;"",AN402&lt;&gt;""),"継続で適用",""))</f>
        <v/>
      </c>
      <c r="AO404" s="1359" t="str">
        <f>IF(AND(U404&lt;&gt;"",AO402=""),"新規に適用",IF(AND(U404&lt;&gt;"",AO402&lt;&gt;""),"継続で適用",""))</f>
        <v/>
      </c>
      <c r="AP404" s="1361"/>
      <c r="AQ404" s="1359" t="str">
        <f>IF(AND(U404&lt;&gt;"",AQ402=""),"新規に適用",IF(AND(U404&lt;&gt;"",AQ402&lt;&gt;""),"継続で適用",""))</f>
        <v/>
      </c>
      <c r="AR404" s="1347" t="str">
        <f t="shared" si="274"/>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69"/>
      <c r="H405" s="1269"/>
      <c r="I405" s="1269"/>
      <c r="J405" s="1376"/>
      <c r="K405" s="1269"/>
      <c r="L405" s="1275"/>
      <c r="M405" s="1278"/>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0">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86" t="str">
        <f>IF(基本情報入力シート!C152="","",基本情報入力シート!C152)</f>
        <v/>
      </c>
      <c r="C406" s="1263"/>
      <c r="D406" s="1263"/>
      <c r="E406" s="1263"/>
      <c r="F406" s="1264"/>
      <c r="G406" s="1268" t="str">
        <f>IF(基本情報入力シート!M152="","",基本情報入力シート!M152)</f>
        <v/>
      </c>
      <c r="H406" s="1268" t="str">
        <f>IF(基本情報入力シート!R152="","",基本情報入力シート!R152)</f>
        <v/>
      </c>
      <c r="I406" s="1268" t="str">
        <f>IF(基本情報入力シート!W152="","",基本情報入力シート!W152)</f>
        <v/>
      </c>
      <c r="J406" s="1375" t="str">
        <f>IF(基本情報入力シート!X152="","",基本情報入力シート!X152)</f>
        <v/>
      </c>
      <c r="K406" s="1268" t="str">
        <f>IF(基本情報入力シート!Y152="","",基本情報入力シート!Y152)</f>
        <v/>
      </c>
      <c r="L406" s="1274"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06"/>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1">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86"/>
      <c r="C407" s="1263"/>
      <c r="D407" s="1263"/>
      <c r="E407" s="1263"/>
      <c r="F407" s="1264"/>
      <c r="G407" s="1268"/>
      <c r="H407" s="1268"/>
      <c r="I407" s="1268"/>
      <c r="J407" s="1375"/>
      <c r="K407" s="1268"/>
      <c r="L407" s="1274"/>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08"/>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50"/>
      <c r="B408" s="1286"/>
      <c r="C408" s="1263"/>
      <c r="D408" s="1263"/>
      <c r="E408" s="1263"/>
      <c r="F408" s="1264"/>
      <c r="G408" s="1268"/>
      <c r="H408" s="1268"/>
      <c r="I408" s="1268"/>
      <c r="J408" s="1375"/>
      <c r="K408" s="1268"/>
      <c r="L408" s="1274"/>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12">IF(U408&lt;&gt;"","新規に適用","")</f>
        <v/>
      </c>
      <c r="AM408" s="1501">
        <f>IFERROR(IF(OR(N409="ベア加算",N409=""),0, IF(OR(U406="新加算Ⅰ",U406="新加算Ⅱ",U406="新加算Ⅲ",U406="新加算Ⅳ"),0,ROUNDDOWN(ROUND(L406*VLOOKUP(K406,【参考】数式用!$A$5:$I$27,MATCH("ベア加算",【参考】数式用!$B$4:$I$4,0)+1,0),0)*M406,0)*AG408)),"")</f>
        <v>0</v>
      </c>
      <c r="AN408" s="1359" t="str">
        <f>IF(AND(U408&lt;&gt;"",AN406=""),"新規に適用",IF(AND(U408&lt;&gt;"",AN406&lt;&gt;""),"継続で適用",""))</f>
        <v/>
      </c>
      <c r="AO408" s="1359" t="str">
        <f>IF(AND(U408&lt;&gt;"",AO406=""),"新規に適用",IF(AND(U408&lt;&gt;"",AO406&lt;&gt;""),"継続で適用",""))</f>
        <v/>
      </c>
      <c r="AP408" s="1361"/>
      <c r="AQ408" s="1359" t="str">
        <f>IF(AND(U408&lt;&gt;"",AQ406=""),"新規に適用",IF(AND(U408&lt;&gt;"",AQ406&lt;&gt;""),"継続で適用",""))</f>
        <v/>
      </c>
      <c r="AR408" s="1347" t="str">
        <f t="shared" si="274"/>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69"/>
      <c r="H409" s="1269"/>
      <c r="I409" s="1269"/>
      <c r="J409" s="1376"/>
      <c r="K409" s="1269"/>
      <c r="L409" s="1275"/>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13">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51">
        <v>100</v>
      </c>
      <c r="B410" s="1285" t="str">
        <f>IF(基本情報入力シート!C153="","",基本情報入力シート!C153)</f>
        <v/>
      </c>
      <c r="C410" s="1261"/>
      <c r="D410" s="1261"/>
      <c r="E410" s="1261"/>
      <c r="F410" s="1262"/>
      <c r="G410" s="1267" t="str">
        <f>IF(基本情報入力シート!M153="","",基本情報入力シート!M153)</f>
        <v/>
      </c>
      <c r="H410" s="1267" t="str">
        <f>IF(基本情報入力シート!R153="","",基本情報入力シート!R153)</f>
        <v/>
      </c>
      <c r="I410" s="1267" t="str">
        <f>IF(基本情報入力シート!W153="","",基本情報入力シート!W153)</f>
        <v/>
      </c>
      <c r="J410" s="1382" t="str">
        <f>IF(基本情報入力シート!X153="","",基本情報入力シート!X153)</f>
        <v/>
      </c>
      <c r="K410" s="1267" t="str">
        <f>IF(基本情報入力シート!Y153="","",基本情報入力シート!Y153)</f>
        <v/>
      </c>
      <c r="L410" s="1273" t="str">
        <f>IF(基本情報入力シート!AB153="","",基本情報入力シート!AB153)</f>
        <v/>
      </c>
      <c r="M410" s="1276"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06"/>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1"/>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86"/>
      <c r="C411" s="1263"/>
      <c r="D411" s="1263"/>
      <c r="E411" s="1263"/>
      <c r="F411" s="1264"/>
      <c r="G411" s="1268"/>
      <c r="H411" s="1268"/>
      <c r="I411" s="1268"/>
      <c r="J411" s="1375"/>
      <c r="K411" s="1268"/>
      <c r="L411" s="1274"/>
      <c r="M411" s="1277"/>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08"/>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50"/>
      <c r="B412" s="1286"/>
      <c r="C412" s="1263"/>
      <c r="D412" s="1263"/>
      <c r="E412" s="1263"/>
      <c r="F412" s="1264"/>
      <c r="G412" s="1268"/>
      <c r="H412" s="1268"/>
      <c r="I412" s="1268"/>
      <c r="J412" s="1375"/>
      <c r="K412" s="1268"/>
      <c r="L412" s="1274"/>
      <c r="M412" s="1277"/>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14">IF(U412&lt;&gt;"","新規に適用","")</f>
        <v/>
      </c>
      <c r="AM412" s="1501">
        <f>IFERROR(IF(OR(N413="ベア加算",N413=""),0, IF(OR(U410="新加算Ⅰ",U410="新加算Ⅱ",U410="新加算Ⅲ",U410="新加算Ⅳ"),0,ROUNDDOWN(ROUND(L410*VLOOKUP(K410,【参考】数式用!$A$5:$I$27,MATCH("ベア加算",【参考】数式用!$B$4:$I$4,0)+1,0),0)*M410,0)*AG412)),"")</f>
        <v>0</v>
      </c>
      <c r="AN412" s="1359" t="str">
        <f>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74"/>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69"/>
      <c r="H413" s="1269"/>
      <c r="I413" s="1269"/>
      <c r="J413" s="1376"/>
      <c r="K413" s="1269"/>
      <c r="L413" s="1275"/>
      <c r="M413" s="1278"/>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15">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XT3pZENKgmTmjEpTQi93v+mV0s3jb/hqdhws1DnX5sBHg4qstnVJmhuwFqarQVkl1VyrWFTio5/Hb5x86AVBEw==" saltValue="XYZioQ3Z8rFrdN5xxPH7vg=="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AL336:AL337"/>
    <mergeCell ref="AL338:AL339"/>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142:AL143"/>
    <mergeCell ref="AL144:AL145"/>
    <mergeCell ref="AL146:AL147"/>
    <mergeCell ref="AL148:AL149"/>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206:AL207"/>
    <mergeCell ref="AL208:AL209"/>
    <mergeCell ref="AL210:AL211"/>
    <mergeCell ref="AL212:AL213"/>
    <mergeCell ref="AL214:AL215"/>
    <mergeCell ref="AL216:AL217"/>
    <mergeCell ref="AL218:AL219"/>
    <mergeCell ref="AL220:AL221"/>
    <mergeCell ref="AN394:AN395"/>
    <mergeCell ref="AN236:AN237"/>
    <mergeCell ref="AN238:AN239"/>
    <mergeCell ref="AN240:AN241"/>
    <mergeCell ref="AN242:AN243"/>
    <mergeCell ref="AN316:AN317"/>
    <mergeCell ref="AN318:AN319"/>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L222:AL223"/>
    <mergeCell ref="AL224:AL225"/>
    <mergeCell ref="AL226:AL22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38:AN339"/>
    <mergeCell ref="AN340:AN341"/>
    <mergeCell ref="AN282:AN283"/>
    <mergeCell ref="AN284:AN285"/>
    <mergeCell ref="AN286:AN287"/>
    <mergeCell ref="AN288:AN289"/>
    <mergeCell ref="AN290:AN291"/>
    <mergeCell ref="AN292:AN293"/>
    <mergeCell ref="AN294:AN295"/>
    <mergeCell ref="AN296:AN297"/>
    <mergeCell ref="AN298:AN299"/>
    <mergeCell ref="AN300:AN301"/>
    <mergeCell ref="AN302:AN303"/>
    <mergeCell ref="AN304:AN305"/>
    <mergeCell ref="AN306:AN307"/>
    <mergeCell ref="AN308:AN309"/>
    <mergeCell ref="AN310:AN311"/>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G400:AG401"/>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M394:AM395"/>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AQ330:AQ331"/>
    <mergeCell ref="AR330:AR331"/>
    <mergeCell ref="AS330:AS331"/>
    <mergeCell ref="AJ328:AJ329"/>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AP326:AP327"/>
    <mergeCell ref="AQ326:AQ327"/>
    <mergeCell ref="AR326:AR327"/>
    <mergeCell ref="AS326:AS327"/>
    <mergeCell ref="Y328:Y329"/>
    <mergeCell ref="Z328:Z329"/>
    <mergeCell ref="AA328:AA329"/>
    <mergeCell ref="AB328:AB329"/>
    <mergeCell ref="AC328:AC329"/>
    <mergeCell ref="AD328:AD329"/>
    <mergeCell ref="Y326:Y327"/>
    <mergeCell ref="Z326:Z327"/>
    <mergeCell ref="AA326:AA327"/>
    <mergeCell ref="AB326:AB327"/>
    <mergeCell ref="AC326:AC327"/>
    <mergeCell ref="AD326:AD327"/>
    <mergeCell ref="AJ330:AJ331"/>
    <mergeCell ref="AK330:AK331"/>
    <mergeCell ref="AM330:AM331"/>
    <mergeCell ref="AO330:AO331"/>
    <mergeCell ref="AP330:AP331"/>
    <mergeCell ref="AE326:AE327"/>
    <mergeCell ref="AF326:AF327"/>
    <mergeCell ref="AG326:AG327"/>
    <mergeCell ref="AM322:AM323"/>
    <mergeCell ref="AO322:AO323"/>
    <mergeCell ref="AP322:AP323"/>
    <mergeCell ref="AQ322:AQ323"/>
    <mergeCell ref="AR322:AR323"/>
    <mergeCell ref="AS322:AS323"/>
    <mergeCell ref="N323:N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AS324:AS325"/>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M320:AM321"/>
    <mergeCell ref="AO320:AO321"/>
    <mergeCell ref="AP320:AP321"/>
    <mergeCell ref="AQ320:AQ321"/>
    <mergeCell ref="AR320:AR321"/>
    <mergeCell ref="Y318:Y319"/>
    <mergeCell ref="Z318:Z319"/>
    <mergeCell ref="AS320:AS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F324:AF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J318:AJ319"/>
    <mergeCell ref="AK318:AK319"/>
    <mergeCell ref="AM318:AM319"/>
    <mergeCell ref="AO318:AO319"/>
    <mergeCell ref="AP318:AP319"/>
    <mergeCell ref="AQ318:AQ319"/>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A318:AA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M308:AM309"/>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M306:AM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K234:AK235"/>
    <mergeCell ref="AM234:AM235"/>
    <mergeCell ref="AO234:AO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L232:AL233"/>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4:AG225"/>
    <mergeCell ref="AH224:AH225"/>
    <mergeCell ref="AI224:AI225"/>
    <mergeCell ref="AJ224:AJ225"/>
    <mergeCell ref="AO220:AO221"/>
    <mergeCell ref="AP220:AP221"/>
    <mergeCell ref="AQ220:AQ221"/>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F222:AF223"/>
    <mergeCell ref="AG222:AG223"/>
    <mergeCell ref="AH222:AH223"/>
    <mergeCell ref="AI222:AI223"/>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C214:AC215"/>
    <mergeCell ref="AD214:AD215"/>
    <mergeCell ref="AE214:AE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H198:AH199"/>
    <mergeCell ref="AI198:AI199"/>
    <mergeCell ref="AJ198:AJ199"/>
    <mergeCell ref="AK198:AK199"/>
    <mergeCell ref="AM198:AM199"/>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AF192:AF193"/>
    <mergeCell ref="AG192:AG193"/>
    <mergeCell ref="AH192:AH193"/>
    <mergeCell ref="AR198:AR199"/>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I192:AI193"/>
    <mergeCell ref="N195:N196"/>
    <mergeCell ref="P196:P197"/>
    <mergeCell ref="Q196:Q197"/>
    <mergeCell ref="R196:R197"/>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L188:AL189"/>
    <mergeCell ref="AL190:AL191"/>
    <mergeCell ref="AR196:AR197"/>
    <mergeCell ref="AS196:AS197"/>
    <mergeCell ref="AA194:AA195"/>
    <mergeCell ref="AB194:AB195"/>
    <mergeCell ref="AC194:AC195"/>
    <mergeCell ref="AD194:AD195"/>
    <mergeCell ref="AE194:AE195"/>
    <mergeCell ref="AF194:AF195"/>
    <mergeCell ref="AG194:AG195"/>
    <mergeCell ref="AH194:AH195"/>
    <mergeCell ref="AI194:AI195"/>
    <mergeCell ref="AJ194:AJ195"/>
    <mergeCell ref="AK194:AK195"/>
    <mergeCell ref="AK196:AK197"/>
    <mergeCell ref="AM196:AM197"/>
    <mergeCell ref="AO196:AO197"/>
    <mergeCell ref="AR194:AR195"/>
    <mergeCell ref="AS194:AS195"/>
    <mergeCell ref="AJ192:AJ193"/>
    <mergeCell ref="AK192:AK193"/>
    <mergeCell ref="AM192:AM193"/>
    <mergeCell ref="AO192:AO193"/>
    <mergeCell ref="AP192:AP193"/>
    <mergeCell ref="AQ192:AQ193"/>
    <mergeCell ref="AR192:AR193"/>
    <mergeCell ref="AS192:AS193"/>
    <mergeCell ref="AR190:AR191"/>
    <mergeCell ref="AS190:AS191"/>
    <mergeCell ref="AF190:AF191"/>
    <mergeCell ref="AG190:AG191"/>
    <mergeCell ref="N191:N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B190:AB191"/>
    <mergeCell ref="AC190:AC191"/>
    <mergeCell ref="AD190:AD191"/>
    <mergeCell ref="AH190:AH191"/>
    <mergeCell ref="AI190:AI191"/>
    <mergeCell ref="AJ190:AJ191"/>
    <mergeCell ref="AK190:AK191"/>
    <mergeCell ref="AM190:AM191"/>
    <mergeCell ref="AO190:AO191"/>
    <mergeCell ref="AP190:AP191"/>
    <mergeCell ref="AQ190:AQ191"/>
    <mergeCell ref="AM188:AM189"/>
    <mergeCell ref="AO188:AO189"/>
    <mergeCell ref="AP188:AP189"/>
    <mergeCell ref="AQ188:AQ189"/>
    <mergeCell ref="AR188:AR189"/>
    <mergeCell ref="AS188:AS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K188:AK189"/>
    <mergeCell ref="AI186:AI187"/>
    <mergeCell ref="AJ186:AJ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L180:AL181"/>
    <mergeCell ref="AL182:AL183"/>
    <mergeCell ref="AL184:AL185"/>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K182:AK183"/>
    <mergeCell ref="AM182:AM183"/>
    <mergeCell ref="AO182:AO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L168:AL169"/>
    <mergeCell ref="AL170:AL171"/>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K142:AK143"/>
    <mergeCell ref="AM142:AM143"/>
    <mergeCell ref="AO142:AO143"/>
    <mergeCell ref="AP142:AP143"/>
    <mergeCell ref="AQ142:AQ14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R142:AR143"/>
    <mergeCell ref="AS142:AS143"/>
    <mergeCell ref="AK138:AK139"/>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N138:AN139"/>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38:AL139"/>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W132:W133"/>
    <mergeCell ref="AE144:AE145"/>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F86:AF87"/>
    <mergeCell ref="AG86:AG87"/>
    <mergeCell ref="AH86:AH87"/>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AJ76:AJ77"/>
    <mergeCell ref="AK76:AK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X52:X53"/>
    <mergeCell ref="Y52:Y53"/>
    <mergeCell ref="Z52:Z53"/>
    <mergeCell ref="AA52:AA53"/>
    <mergeCell ref="AB52:AB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AN26:AN27 AP82:AP83 AP78:AP79 AP74:AP75 AP70:AP71 AP66:AP67 AP62:AP63 AP58:AP59 AP54:AP55 AP50:AP51 AP46:AP47 AP42:AP43 AP38:AP39 AP30:AP31 AN34:AN35 AP34:AP35 AN14:AN15 AP14:AP15 AN30:AN31 AN22:AN23 AP22:AP23 AP18:AP19 AN18:AN19 AP26:AP27 AN410:AN411 AN406:AN407 AN402:AN403 AN398:AN399 AN394:AN395 AN390:AN391 AN386:AN387 AN382:AN383 AN378:AN379 AN374:AN375 AN370:AN371 AN366:AN367 AN362:AN363 AN358:AN359 AN354:AN355 AN350:AN351 AN346:AN347 AN342:AN343 AN338:AN339 AN334:AN335 AN330:AN331 AN326:AN327 AN322:AN323 AN318:AN319 AN314:AN315 AN310:AN311 AN306:AN307 AN302:AN303 AN298:AN299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AN294:AN295 AN290:AN291 AN286:AN287 AN282:AN283 AN278:AN279 AN274:AN275 AN270:AN271 AN266:AN267 AN262:AN263 AN258:AN259 AN254:AN255 AN250:AN251 AN246:AN247 AN242:AN243 AN238:AN239 AN234:AN235 AN230:AN231 AN226:AN227 AN222:AN223 AN218:AN219 AN214:AN215 AN210:AN211 AN206:AN207 AN202:AN203 AN198:AN199 AN194:AN195 AN190:AN191 AN186:AN187 AN182:AN183 AN178:AN179 AN174:AN175 AN170:AN171 AN166:AN167 AN162:AN163 AN158:AN159 AN154:AN155 AN150:AN151 AN146:AN147 AN142:AN143 AN138:AN139 AN134:AN135 AN130:AN131 AN126:AN127 AN122:AN123 AN118:AN119 AN114:AN115 AN110:AN111 AN106:AN107 AN102:AN103 AN98:AN99 AN94:AN95 AN90:AN91 AN86:AN87 AN82:AN83 AN78:AN79 AN74:AN75 AN70:AN71 AN66:AN67 AN62:AN63 AN58:AN59 AN54:AN55 AN50:AN51 AN46:AN47 AN42:AN43 AN38:AN39 AP254:AP255 AP250:AP251 AP246:AP247 AP242:AP243 AP238:AP239 AP234:AP235 AP230:AP231 AP226:AP227 AP222:AP223 AP218:AP219 AP214:AP215 AP210:AP211 AP206:AP207 AP202:AP203 AP198:AP199 AP194:AP195 AP190:AP191 AP186:AP187 AP182:AP183 AP178:AP179 AP174:AP175 AP170:AP171 AP166:AP167 AP162:AP163 AP158:AP159 AP154:AP155 AP150:AP151 AP146:AP147 AP142:AP143 AP138:AP139 AP134:AP135 AP130:AP131 AP126:AP127 AP122:AP123 AP118:AP119 AP114:AP115 AP110:AP111 AP106:AP107 AP102:AP103 AP98:AP99 AP94:AP95 AP90:AP91 AP86:AP87</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7" t="s">
        <v>5</v>
      </c>
      <c r="B3" s="1257"/>
      <c r="C3" s="1258"/>
      <c r="D3" s="1254" t="str">
        <f>IF(基本情報入力シート!M38="","",基本情報入力シート!M38)</f>
        <v>○○ケアサービス</v>
      </c>
      <c r="E3" s="1255"/>
      <c r="F3" s="1255"/>
      <c r="G3" s="1255"/>
      <c r="H3" s="1255"/>
      <c r="I3" s="1255"/>
      <c r="J3" s="1256"/>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93" t="s">
        <v>2388</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2385</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2386</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2375</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2387</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12" t="s">
        <v>2391</v>
      </c>
      <c r="B9" s="1312"/>
      <c r="C9" s="1312"/>
      <c r="D9" s="1312"/>
      <c r="E9" s="1312"/>
      <c r="F9" s="1312"/>
      <c r="G9" s="1312"/>
      <c r="H9" s="1312"/>
      <c r="I9" s="1312"/>
      <c r="J9" s="1312"/>
      <c r="K9" s="1312"/>
      <c r="L9" s="1312"/>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12"/>
      <c r="B10" s="1312"/>
      <c r="C10" s="1312"/>
      <c r="D10" s="1312"/>
      <c r="E10" s="1312"/>
      <c r="F10" s="1312"/>
      <c r="G10" s="1312"/>
      <c r="H10" s="1312"/>
      <c r="I10" s="1312"/>
      <c r="J10" s="1312"/>
      <c r="K10" s="1312"/>
      <c r="L10" s="1312"/>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13"/>
      <c r="B11" s="1313"/>
      <c r="C11" s="1313"/>
      <c r="D11" s="1313"/>
      <c r="E11" s="1313"/>
      <c r="F11" s="1313"/>
      <c r="G11" s="1313"/>
      <c r="H11" s="1313"/>
      <c r="I11" s="1313"/>
      <c r="J11" s="1313"/>
      <c r="K11" s="1313"/>
      <c r="L11" s="1313"/>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9"/>
      <c r="B12" s="1298" t="s">
        <v>2346</v>
      </c>
      <c r="C12" s="1299"/>
      <c r="D12" s="1299"/>
      <c r="E12" s="1299"/>
      <c r="F12" s="1300"/>
      <c r="G12" s="1304" t="s">
        <v>63</v>
      </c>
      <c r="H12" s="1284" t="s">
        <v>88</v>
      </c>
      <c r="I12" s="1284"/>
      <c r="J12" s="1306" t="s">
        <v>69</v>
      </c>
      <c r="K12" s="1308" t="s">
        <v>40</v>
      </c>
      <c r="L12" s="1310" t="s">
        <v>2192</v>
      </c>
      <c r="M12" s="1282" t="s">
        <v>67</v>
      </c>
      <c r="N12" s="1325" t="s">
        <v>2286</v>
      </c>
      <c r="O12" s="1326" t="s">
        <v>2183</v>
      </c>
      <c r="P12" s="1420" t="s">
        <v>2352</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4" t="s">
        <v>2349</v>
      </c>
      <c r="AK12" s="1566" t="s">
        <v>2211</v>
      </c>
      <c r="AL12" s="1331"/>
      <c r="AM12" s="1518" t="s">
        <v>2193</v>
      </c>
      <c r="AN12" s="1331"/>
      <c r="AO12" s="1330" t="s">
        <v>255</v>
      </c>
      <c r="AP12" s="1331"/>
      <c r="AQ12" s="543" t="s">
        <v>249</v>
      </c>
      <c r="AR12" s="543" t="s">
        <v>253</v>
      </c>
      <c r="AS12" s="544" t="s">
        <v>254</v>
      </c>
      <c r="AT12" s="1346" t="s">
        <v>2345</v>
      </c>
      <c r="AU12" s="673"/>
      <c r="AV12" s="519"/>
      <c r="BF12" s="1527" t="s">
        <v>2378</v>
      </c>
      <c r="BG12" s="1528"/>
      <c r="BH12" s="1529"/>
    </row>
    <row r="13" spans="1:60" ht="132.75" customHeight="1" thickBot="1">
      <c r="A13" s="1260"/>
      <c r="B13" s="1301"/>
      <c r="C13" s="1302"/>
      <c r="D13" s="1302"/>
      <c r="E13" s="1302"/>
      <c r="F13" s="1303"/>
      <c r="G13" s="1305"/>
      <c r="H13" s="545" t="s">
        <v>2347</v>
      </c>
      <c r="I13" s="545" t="s">
        <v>2348</v>
      </c>
      <c r="J13" s="1307"/>
      <c r="K13" s="1309"/>
      <c r="L13" s="1311"/>
      <c r="M13" s="1476"/>
      <c r="N13" s="1428"/>
      <c r="O13" s="1429"/>
      <c r="P13" s="1423"/>
      <c r="Q13" s="1424"/>
      <c r="R13" s="1425"/>
      <c r="S13" s="1435"/>
      <c r="T13" s="1344"/>
      <c r="U13" s="1345"/>
      <c r="V13" s="1540"/>
      <c r="W13" s="1541"/>
      <c r="X13" s="1124"/>
      <c r="Y13" s="1124"/>
      <c r="Z13" s="1124"/>
      <c r="AA13" s="1124"/>
      <c r="AB13" s="1124"/>
      <c r="AC13" s="1124"/>
      <c r="AD13" s="1124"/>
      <c r="AE13" s="1124"/>
      <c r="AF13" s="1124"/>
      <c r="AG13" s="1124"/>
      <c r="AH13" s="1542"/>
      <c r="AI13" s="1543"/>
      <c r="AJ13" s="1565"/>
      <c r="AK13" s="674" t="s">
        <v>2195</v>
      </c>
      <c r="AL13" s="675" t="s">
        <v>2208</v>
      </c>
      <c r="AM13" s="675" t="s">
        <v>2190</v>
      </c>
      <c r="AN13" s="676" t="s">
        <v>2209</v>
      </c>
      <c r="AO13" s="676" t="s">
        <v>2350</v>
      </c>
      <c r="AP13" s="675" t="s">
        <v>2351</v>
      </c>
      <c r="AQ13" s="677" t="s">
        <v>248</v>
      </c>
      <c r="AR13" s="552" t="s">
        <v>2362</v>
      </c>
      <c r="AS13" s="678" t="s">
        <v>2355</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382" t="str">
        <f>IF(基本情報入力シート!X54="","",基本情報入力シート!X54)</f>
        <v>○○ケアセンター</v>
      </c>
      <c r="K14" s="1267"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2" t="str">
        <f>IF('別紙様式2-3（６月以降分）'!U14="","",'別紙様式2-3（６月以降分）'!U14)</f>
        <v>新加算Ⅰ</v>
      </c>
      <c r="V14" s="1460">
        <f>IFERROR(VLOOKUP(K14,【参考】数式用!$A$5:$AB$27,MATCH(U14,【参考】数式用!$B$4:$AB$4,0)+1,0),"")</f>
        <v>0.245</v>
      </c>
      <c r="W14" s="1353" t="s">
        <v>19</v>
      </c>
      <c r="X14" s="1554">
        <f>'別紙様式2-3（６月以降分）'!X14</f>
        <v>6</v>
      </c>
      <c r="Y14" s="1357" t="s">
        <v>10</v>
      </c>
      <c r="Z14" s="1554">
        <f>'別紙様式2-3（６月以降分）'!Z14</f>
        <v>6</v>
      </c>
      <c r="AA14" s="1357" t="s">
        <v>45</v>
      </c>
      <c r="AB14" s="1554">
        <f>'別紙様式2-3（６月以降分）'!AB14</f>
        <v>7</v>
      </c>
      <c r="AC14" s="1357" t="s">
        <v>10</v>
      </c>
      <c r="AD14" s="1554">
        <f>'別紙様式2-3（６月以降分）'!AD14</f>
        <v>3</v>
      </c>
      <c r="AE14" s="1357" t="s">
        <v>13</v>
      </c>
      <c r="AF14" s="1357" t="s">
        <v>24</v>
      </c>
      <c r="AG14" s="1357">
        <f>IF(X14&gt;=1,(AB14*12+AD14)-(X14*12+Z14)+1,"")</f>
        <v>10</v>
      </c>
      <c r="AH14" s="1363" t="s">
        <v>38</v>
      </c>
      <c r="AI14" s="1484">
        <f>'別紙様式2-3（６月以降分）'!AI14</f>
        <v>5167050</v>
      </c>
      <c r="AJ14" s="1556">
        <f>'別紙様式2-3（６月以降分）'!AJ14</f>
        <v>2172270</v>
      </c>
      <c r="AK14" s="1558">
        <f>'別紙様式2-3（６月以降分）'!AK14</f>
        <v>1529025</v>
      </c>
      <c r="AL14" s="1560" t="str">
        <f>IF('別紙様式2-3（６月以降分）'!AL14="","",'別紙様式2-3（６月以降分）'!AL14)</f>
        <v/>
      </c>
      <c r="AM14" s="1572">
        <f>'別紙様式2-3（６月以降分）'!AM14</f>
        <v>0</v>
      </c>
      <c r="AN14" s="1574"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68"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86"/>
      <c r="C15" s="1263"/>
      <c r="D15" s="1263"/>
      <c r="E15" s="1263"/>
      <c r="F15" s="1264"/>
      <c r="G15" s="1268"/>
      <c r="H15" s="1268"/>
      <c r="I15" s="1268"/>
      <c r="J15" s="1375"/>
      <c r="K15" s="1268"/>
      <c r="L15" s="1454"/>
      <c r="M15" s="1451"/>
      <c r="N15" s="1373" t="str">
        <f>IF('別紙様式2-2（４・５月分）'!Q15="","",'別紙様式2-2（４・５月分）'!Q15)</f>
        <v>特定加算Ⅰ</v>
      </c>
      <c r="O15" s="1370"/>
      <c r="P15" s="1386"/>
      <c r="Q15" s="1387"/>
      <c r="R15" s="1388"/>
      <c r="S15" s="1396"/>
      <c r="T15" s="1417"/>
      <c r="U15" s="1563"/>
      <c r="V15" s="1461"/>
      <c r="W15" s="1354"/>
      <c r="X15" s="1555"/>
      <c r="Y15" s="1358"/>
      <c r="Z15" s="1555"/>
      <c r="AA15" s="1358"/>
      <c r="AB15" s="1555"/>
      <c r="AC15" s="1358"/>
      <c r="AD15" s="1555"/>
      <c r="AE15" s="1358"/>
      <c r="AF15" s="1358"/>
      <c r="AG15" s="1358"/>
      <c r="AH15" s="1364"/>
      <c r="AI15" s="1485"/>
      <c r="AJ15" s="1557"/>
      <c r="AK15" s="1559"/>
      <c r="AL15" s="1561"/>
      <c r="AM15" s="1573"/>
      <c r="AN15" s="1575"/>
      <c r="AO15" s="1576"/>
      <c r="AP15" s="1567"/>
      <c r="AQ15" s="1577"/>
      <c r="AR15" s="1587"/>
      <c r="AS15" s="1569"/>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50"/>
      <c r="B16" s="1286"/>
      <c r="C16" s="1263"/>
      <c r="D16" s="1263"/>
      <c r="E16" s="1263"/>
      <c r="F16" s="1264"/>
      <c r="G16" s="1268"/>
      <c r="H16" s="1268"/>
      <c r="I16" s="1268"/>
      <c r="J16" s="1375"/>
      <c r="K16" s="1268"/>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0"/>
      <c r="V16" s="1466" t="str">
        <f>IFERROR(VLOOKUP(K14,【参考】数式用!$A$5:$AB$27,MATCH(U16,【参考】数式用!$B$4:$AB$4,0)+1,0),"")</f>
        <v/>
      </c>
      <c r="W16" s="1468" t="s">
        <v>19</v>
      </c>
      <c r="X16" s="1538"/>
      <c r="Y16" s="1410" t="s">
        <v>10</v>
      </c>
      <c r="Z16" s="1538"/>
      <c r="AA16" s="1410" t="s">
        <v>45</v>
      </c>
      <c r="AB16" s="1538"/>
      <c r="AC16" s="1410" t="s">
        <v>10</v>
      </c>
      <c r="AD16" s="1538"/>
      <c r="AE16" s="1410" t="s">
        <v>13</v>
      </c>
      <c r="AF16" s="1410" t="s">
        <v>24</v>
      </c>
      <c r="AG16" s="1410" t="str">
        <f>IF(X16&gt;=1,(AB16*12+AD16)-(X16*12+Z16)+1,"")</f>
        <v/>
      </c>
      <c r="AH16" s="1412" t="s">
        <v>38</v>
      </c>
      <c r="AI16" s="1414" t="str">
        <f>IFERROR(ROUNDDOWN(ROUND(L14*V16,0)*M14,0)*AG16,"")</f>
        <v/>
      </c>
      <c r="AJ16" s="1578" t="str">
        <f>IFERROR(ROUNDDOWN(ROUND((L14*(V16-AX14)),0)*M14,0)*AG16,"")</f>
        <v/>
      </c>
      <c r="AK16" s="1497" t="str">
        <f>IFERROR(ROUNDDOWN(ROUNDDOWN(ROUND(L14*VLOOKUP(K14,【参考】数式用!$A$5:$AB$27,MATCH("新加算Ⅳ",【参考】数式用!$B$4:$AB$4,0)+1,0),0)*M14,0)*AG16*0.5,0),"")</f>
        <v/>
      </c>
      <c r="AL16" s="1580"/>
      <c r="AM16" s="1582" t="str">
        <f>IFERROR(IF('別紙様式2-2（４・５月分）'!Q16="ベア加算","", IF(OR(U16="新加算Ⅰ",U16="新加算Ⅱ",U16="新加算Ⅲ",U16="新加算Ⅳ"),ROUNDDOWN(ROUND(L14*VLOOKUP(K14,【参考】数式用!$A$5:$I$27,MATCH("ベア加算",【参考】数式用!$B$4:$I$4,0)+1,0),0)*M14,0)*AG16,"")),"")</f>
        <v/>
      </c>
      <c r="AN16" s="1544"/>
      <c r="AO16" s="1546"/>
      <c r="AP16" s="1548"/>
      <c r="AQ16" s="1536"/>
      <c r="AR16" s="1550"/>
      <c r="AS16" s="1552"/>
      <c r="AT16" s="1535"/>
      <c r="AU16" s="682"/>
      <c r="AV16" s="1496" t="str">
        <f>IF(AND(AB14&lt;&gt;7,AD14&lt;&gt;3),"V列に色付け","")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69"/>
      <c r="H17" s="1269"/>
      <c r="I17" s="1269"/>
      <c r="J17" s="1376"/>
      <c r="K17" s="1269"/>
      <c r="L17" s="1455"/>
      <c r="M17" s="1452"/>
      <c r="N17" s="662" t="str">
        <f>IF('別紙様式2-2（４・５月分）'!Q16="","",'別紙様式2-2（４・５月分）'!Q16)</f>
        <v>ベア加算</v>
      </c>
      <c r="O17" s="1372"/>
      <c r="P17" s="1475"/>
      <c r="Q17" s="1508"/>
      <c r="R17" s="1427"/>
      <c r="S17" s="1398"/>
      <c r="T17" s="1463"/>
      <c r="U17" s="1571"/>
      <c r="V17" s="1467"/>
      <c r="W17" s="1469"/>
      <c r="X17" s="1539"/>
      <c r="Y17" s="1411"/>
      <c r="Z17" s="1539"/>
      <c r="AA17" s="1411"/>
      <c r="AB17" s="1539"/>
      <c r="AC17" s="1411"/>
      <c r="AD17" s="1539"/>
      <c r="AE17" s="1411"/>
      <c r="AF17" s="1411"/>
      <c r="AG17" s="1411"/>
      <c r="AH17" s="1413"/>
      <c r="AI17" s="1415"/>
      <c r="AJ17" s="1579"/>
      <c r="AK17" s="1498"/>
      <c r="AL17" s="1581"/>
      <c r="AM17" s="1583"/>
      <c r="AN17" s="1545"/>
      <c r="AO17" s="1547"/>
      <c r="AP17" s="1549"/>
      <c r="AQ17" s="1537"/>
      <c r="AR17" s="1551"/>
      <c r="AS17" s="1553"/>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51">
        <v>2</v>
      </c>
      <c r="B18" s="1286">
        <f>IF(基本情報入力シート!C55="","",基本情報入力シート!C55)</f>
        <v>1334567890</v>
      </c>
      <c r="C18" s="1263"/>
      <c r="D18" s="1263"/>
      <c r="E18" s="1263"/>
      <c r="F18" s="1264"/>
      <c r="G18" s="1268" t="str">
        <f>IF(基本情報入力シート!M55="","",基本情報入力シート!M55)</f>
        <v>千代田区・中央区・港区</v>
      </c>
      <c r="H18" s="1268" t="str">
        <f>IF(基本情報入力シート!R55="","",基本情報入力シート!R55)</f>
        <v>東京都</v>
      </c>
      <c r="I18" s="1268" t="str">
        <f>IF(基本情報入力シート!W55="","",基本情報入力シート!W55)</f>
        <v>千代田区</v>
      </c>
      <c r="J18" s="1375" t="str">
        <f>IF(基本情報入力シート!X55="","",基本情報入力シート!X55)</f>
        <v>○○ケアセンター</v>
      </c>
      <c r="K18" s="1268"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2" t="str">
        <f>IF('別紙様式2-3（６月以降分）'!U18="","",'別紙様式2-3（６月以降分）'!U18)</f>
        <v>新加算Ⅰ</v>
      </c>
      <c r="V18" s="1460">
        <f>IFERROR(VLOOKUP(K18,【参考】数式用!$A$5:$AB$27,MATCH(U18,【参考】数式用!$B$4:$AB$4,0)+1,0),"")</f>
        <v>0.245</v>
      </c>
      <c r="W18" s="1353" t="s">
        <v>19</v>
      </c>
      <c r="X18" s="1554">
        <f>'別紙様式2-3（６月以降分）'!X18</f>
        <v>6</v>
      </c>
      <c r="Y18" s="1357" t="s">
        <v>10</v>
      </c>
      <c r="Z18" s="1554">
        <f>'別紙様式2-3（６月以降分）'!Z18</f>
        <v>6</v>
      </c>
      <c r="AA18" s="1357" t="s">
        <v>45</v>
      </c>
      <c r="AB18" s="1554">
        <f>'別紙様式2-3（６月以降分）'!AB18</f>
        <v>7</v>
      </c>
      <c r="AC18" s="1357" t="s">
        <v>10</v>
      </c>
      <c r="AD18" s="1554">
        <f>'別紙様式2-3（６月以降分）'!AD18</f>
        <v>3</v>
      </c>
      <c r="AE18" s="1357" t="s">
        <v>13</v>
      </c>
      <c r="AF18" s="1357" t="s">
        <v>24</v>
      </c>
      <c r="AG18" s="1357">
        <f>IF(X18&gt;=1,(AB18*12+AD18)-(X18*12+Z18)+1,"")</f>
        <v>10</v>
      </c>
      <c r="AH18" s="1363" t="s">
        <v>38</v>
      </c>
      <c r="AI18" s="1484">
        <f>'別紙様式2-3（６月以降分）'!AI18</f>
        <v>2318190</v>
      </c>
      <c r="AJ18" s="1556">
        <f>'別紙様式2-3（６月以降分）'!AJ18</f>
        <v>974580</v>
      </c>
      <c r="AK18" s="1584">
        <f>'別紙様式2-3（６月以降分）'!AK18</f>
        <v>685995</v>
      </c>
      <c r="AL18" s="1560" t="str">
        <f>IF('別紙様式2-3（６月以降分）'!AL18="","",'別紙様式2-3（６月以降分）'!AL18)</f>
        <v/>
      </c>
      <c r="AM18" s="1572">
        <f>'別紙様式2-3（６月以降分）'!AM18</f>
        <v>0</v>
      </c>
      <c r="AN18" s="1574"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68"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86"/>
      <c r="C19" s="1263"/>
      <c r="D19" s="1263"/>
      <c r="E19" s="1263"/>
      <c r="F19" s="1264"/>
      <c r="G19" s="1268"/>
      <c r="H19" s="1268"/>
      <c r="I19" s="1268"/>
      <c r="J19" s="1375"/>
      <c r="K19" s="1268"/>
      <c r="L19" s="1454"/>
      <c r="M19" s="1456"/>
      <c r="N19" s="1373" t="str">
        <f>IF('別紙様式2-2（４・５月分）'!Q18="","",'別紙様式2-2（４・５月分）'!Q18)</f>
        <v>特定加算Ⅱ</v>
      </c>
      <c r="O19" s="1370"/>
      <c r="P19" s="1386"/>
      <c r="Q19" s="1387"/>
      <c r="R19" s="1388"/>
      <c r="S19" s="1396"/>
      <c r="T19" s="1417"/>
      <c r="U19" s="1563"/>
      <c r="V19" s="1461"/>
      <c r="W19" s="1354"/>
      <c r="X19" s="1555"/>
      <c r="Y19" s="1358"/>
      <c r="Z19" s="1555"/>
      <c r="AA19" s="1358"/>
      <c r="AB19" s="1555"/>
      <c r="AC19" s="1358"/>
      <c r="AD19" s="1555"/>
      <c r="AE19" s="1358"/>
      <c r="AF19" s="1358"/>
      <c r="AG19" s="1358"/>
      <c r="AH19" s="1364"/>
      <c r="AI19" s="1485"/>
      <c r="AJ19" s="1557"/>
      <c r="AK19" s="1585"/>
      <c r="AL19" s="1561"/>
      <c r="AM19" s="1573"/>
      <c r="AN19" s="1575"/>
      <c r="AO19" s="1407"/>
      <c r="AP19" s="1567"/>
      <c r="AQ19" s="1407"/>
      <c r="AR19" s="1587"/>
      <c r="AS19" s="1569"/>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50"/>
      <c r="B20" s="1286"/>
      <c r="C20" s="1263"/>
      <c r="D20" s="1263"/>
      <c r="E20" s="1263"/>
      <c r="F20" s="1264"/>
      <c r="G20" s="1268"/>
      <c r="H20" s="1268"/>
      <c r="I20" s="1268"/>
      <c r="J20" s="1375"/>
      <c r="K20" s="1268"/>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0"/>
      <c r="V20" s="1466" t="str">
        <f>IFERROR(VLOOKUP(K18,【参考】数式用!$A$5:$AB$27,MATCH(U20,【参考】数式用!$B$4:$AB$4,0)+1,0),"")</f>
        <v/>
      </c>
      <c r="W20" s="1468" t="s">
        <v>19</v>
      </c>
      <c r="X20" s="1538"/>
      <c r="Y20" s="1410" t="s">
        <v>10</v>
      </c>
      <c r="Z20" s="1538"/>
      <c r="AA20" s="1410" t="s">
        <v>45</v>
      </c>
      <c r="AB20" s="1538"/>
      <c r="AC20" s="1410" t="s">
        <v>10</v>
      </c>
      <c r="AD20" s="1538"/>
      <c r="AE20" s="1410" t="s">
        <v>13</v>
      </c>
      <c r="AF20" s="1410" t="s">
        <v>24</v>
      </c>
      <c r="AG20" s="1410" t="str">
        <f>IF(X20&gt;=1,(AB20*12+AD20)-(X20*12+Z20)+1,"")</f>
        <v/>
      </c>
      <c r="AH20" s="1412" t="s">
        <v>38</v>
      </c>
      <c r="AI20" s="1414" t="str">
        <f>IFERROR(ROUNDDOWN(ROUND(L18*V20,0)*M18,0)*AG20,"")</f>
        <v/>
      </c>
      <c r="AJ20" s="1578" t="str">
        <f>IFERROR(ROUNDDOWN(ROUND((L18*(V20-AX18)),0)*M18,0)*AG20,"")</f>
        <v/>
      </c>
      <c r="AK20" s="1497" t="str">
        <f>IFERROR(ROUNDDOWN(ROUNDDOWN(ROUND(L18*VLOOKUP(K18,【参考】数式用!$A$5:$AB$27,MATCH("新加算Ⅳ",【参考】数式用!$B$4:$AB$4,0)+1,0),0)*M18,0)*AG20*0.5,0),"")</f>
        <v/>
      </c>
      <c r="AL20" s="1580"/>
      <c r="AM20" s="1582" t="str">
        <f>IFERROR(IF('別紙様式2-2（４・５月分）'!Q19="ベア加算","", IF(OR(U20="新加算Ⅰ",U20="新加算Ⅱ",U20="新加算Ⅲ",U20="新加算Ⅳ"),ROUNDDOWN(ROUND(L18*VLOOKUP(K18,【参考】数式用!$A$5:$I$27,MATCH("ベア加算",【参考】数式用!$B$4:$I$4,0)+1,0),0)*M18,0)*AG20,"")),"")</f>
        <v/>
      </c>
      <c r="AN20" s="1544"/>
      <c r="AO20" s="1536"/>
      <c r="AP20" s="1548"/>
      <c r="AQ20" s="1536"/>
      <c r="AR20" s="1550"/>
      <c r="AS20" s="1552"/>
      <c r="AT20" s="1535"/>
      <c r="AU20" s="554"/>
      <c r="AV20" s="1496" t="str">
        <f>IF(AND(AB18&lt;&gt;7,AD18&lt;&gt;3),"V列に色付け","")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69"/>
      <c r="H21" s="1269"/>
      <c r="I21" s="1269"/>
      <c r="J21" s="1376"/>
      <c r="K21" s="1269"/>
      <c r="L21" s="1455"/>
      <c r="M21" s="1457"/>
      <c r="N21" s="662" t="str">
        <f>IF('別紙様式2-2（４・５月分）'!Q19="","",'別紙様式2-2（４・５月分）'!Q19)</f>
        <v>ベア加算</v>
      </c>
      <c r="O21" s="1372"/>
      <c r="P21" s="1475"/>
      <c r="Q21" s="1508"/>
      <c r="R21" s="1427"/>
      <c r="S21" s="1398"/>
      <c r="T21" s="1463"/>
      <c r="U21" s="1571"/>
      <c r="V21" s="1467"/>
      <c r="W21" s="1469"/>
      <c r="X21" s="1539"/>
      <c r="Y21" s="1411"/>
      <c r="Z21" s="1539"/>
      <c r="AA21" s="1411"/>
      <c r="AB21" s="1539"/>
      <c r="AC21" s="1411"/>
      <c r="AD21" s="1539"/>
      <c r="AE21" s="1411"/>
      <c r="AF21" s="1411"/>
      <c r="AG21" s="1411"/>
      <c r="AH21" s="1413"/>
      <c r="AI21" s="1415"/>
      <c r="AJ21" s="1579"/>
      <c r="AK21" s="1498"/>
      <c r="AL21" s="1581"/>
      <c r="AM21" s="1583"/>
      <c r="AN21" s="1545"/>
      <c r="AO21" s="1537"/>
      <c r="AP21" s="1549"/>
      <c r="AQ21" s="1537"/>
      <c r="AR21" s="1551"/>
      <c r="AS21" s="1553"/>
      <c r="AT21" s="684" t="str">
        <f t="shared" ref="AT21" si="2">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85">
        <f>IF(基本情報入力シート!C56="","",基本情報入力シート!C56)</f>
        <v>1334567891</v>
      </c>
      <c r="C22" s="1261"/>
      <c r="D22" s="1261"/>
      <c r="E22" s="1261"/>
      <c r="F22" s="1262"/>
      <c r="G22" s="1267" t="str">
        <f>IF(基本情報入力シート!M56="","",基本情報入力シート!M56)</f>
        <v>東京都</v>
      </c>
      <c r="H22" s="1267" t="str">
        <f>IF(基本情報入力シート!R56="","",基本情報入力シート!R56)</f>
        <v>東京都</v>
      </c>
      <c r="I22" s="1267" t="str">
        <f>IF(基本情報入力シート!W56="","",基本情報入力シート!W56)</f>
        <v>千代田区</v>
      </c>
      <c r="J22" s="1382" t="str">
        <f>IF(基本情報入力シート!X56="","",基本情報入力シート!X56)</f>
        <v>デイサービス△△</v>
      </c>
      <c r="K22" s="1267"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2" t="str">
        <f>IF('別紙様式2-3（６月以降分）'!U22="","",'別紙様式2-3（６月以降分）'!U22)</f>
        <v>新加算Ⅳ</v>
      </c>
      <c r="V22" s="1460">
        <f>IFERROR(VLOOKUP(K22,【参考】数式用!$A$5:$AB$27,MATCH(U22,【参考】数式用!$B$4:$AB$4,0)+1,0),"")</f>
        <v>6.3999999999999987E-2</v>
      </c>
      <c r="W22" s="1353" t="s">
        <v>19</v>
      </c>
      <c r="X22" s="1554">
        <f>'別紙様式2-3（６月以降分）'!X22</f>
        <v>6</v>
      </c>
      <c r="Y22" s="1357" t="s">
        <v>10</v>
      </c>
      <c r="Z22" s="1554">
        <f>'別紙様式2-3（６月以降分）'!Z22</f>
        <v>6</v>
      </c>
      <c r="AA22" s="1357" t="s">
        <v>45</v>
      </c>
      <c r="AB22" s="1554">
        <f>'別紙様式2-3（６月以降分）'!AB22</f>
        <v>7</v>
      </c>
      <c r="AC22" s="1357" t="s">
        <v>10</v>
      </c>
      <c r="AD22" s="1554">
        <f>'別紙様式2-3（６月以降分）'!AD22</f>
        <v>3</v>
      </c>
      <c r="AE22" s="1357" t="s">
        <v>2188</v>
      </c>
      <c r="AF22" s="1357" t="s">
        <v>24</v>
      </c>
      <c r="AG22" s="1357">
        <f>IF(X22&gt;=1,(AB22*12+AD22)-(X22*12+Z22)+1,"")</f>
        <v>10</v>
      </c>
      <c r="AH22" s="1363" t="s">
        <v>38</v>
      </c>
      <c r="AI22" s="1484">
        <f>'別紙様式2-3（６月以降分）'!AI22</f>
        <v>2127680</v>
      </c>
      <c r="AJ22" s="1556">
        <f>'別紙様式2-3（６月以降分）'!AJ22</f>
        <v>332450</v>
      </c>
      <c r="AK22" s="1584">
        <f>'別紙様式2-3（６月以降分）'!AK22</f>
        <v>1063840</v>
      </c>
      <c r="AL22" s="1560" t="str">
        <f>IF('別紙様式2-3（６月以降分）'!AL22="","",'別紙様式2-3（６月以降分）'!AL22)</f>
        <v/>
      </c>
      <c r="AM22" s="1572">
        <f>'別紙様式2-3（６月以降分）'!AM22</f>
        <v>0</v>
      </c>
      <c r="AN22" s="1574"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68" t="str">
        <f>IF('別紙様式2-3（６月以降分）'!AS22="","",'別紙様式2-3（６月以降分）'!AS22)</f>
        <v/>
      </c>
      <c r="AT22" s="679" t="str">
        <f t="shared" ref="AT22" si="3">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86"/>
      <c r="C23" s="1263"/>
      <c r="D23" s="1263"/>
      <c r="E23" s="1263"/>
      <c r="F23" s="1264"/>
      <c r="G23" s="1268"/>
      <c r="H23" s="1268"/>
      <c r="I23" s="1268"/>
      <c r="J23" s="1375"/>
      <c r="K23" s="1268"/>
      <c r="L23" s="1454"/>
      <c r="M23" s="1451"/>
      <c r="N23" s="1373" t="str">
        <f>IF('別紙様式2-2（４・５月分）'!Q21="","",'別紙様式2-2（４・５月分）'!Q21)</f>
        <v>特定加算なし</v>
      </c>
      <c r="O23" s="1370"/>
      <c r="P23" s="1386"/>
      <c r="Q23" s="1387"/>
      <c r="R23" s="1388"/>
      <c r="S23" s="1396"/>
      <c r="T23" s="1417"/>
      <c r="U23" s="1563"/>
      <c r="V23" s="1461"/>
      <c r="W23" s="1354"/>
      <c r="X23" s="1555"/>
      <c r="Y23" s="1358"/>
      <c r="Z23" s="1555"/>
      <c r="AA23" s="1358"/>
      <c r="AB23" s="1555"/>
      <c r="AC23" s="1358"/>
      <c r="AD23" s="1555"/>
      <c r="AE23" s="1358"/>
      <c r="AF23" s="1358"/>
      <c r="AG23" s="1358"/>
      <c r="AH23" s="1364"/>
      <c r="AI23" s="1485"/>
      <c r="AJ23" s="1557"/>
      <c r="AK23" s="1585"/>
      <c r="AL23" s="1561"/>
      <c r="AM23" s="1573"/>
      <c r="AN23" s="1575"/>
      <c r="AO23" s="1407"/>
      <c r="AP23" s="1567"/>
      <c r="AQ23" s="1407"/>
      <c r="AR23" s="1587"/>
      <c r="AS23" s="1569"/>
      <c r="AT23" s="1535" t="str">
        <f t="shared" ref="AT23" si="4">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50"/>
      <c r="B24" s="1286"/>
      <c r="C24" s="1263"/>
      <c r="D24" s="1263"/>
      <c r="E24" s="1263"/>
      <c r="F24" s="1264"/>
      <c r="G24" s="1268"/>
      <c r="H24" s="1268"/>
      <c r="I24" s="1268"/>
      <c r="J24" s="1375"/>
      <c r="K24" s="1268"/>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0"/>
      <c r="V24" s="1466" t="str">
        <f>IFERROR(VLOOKUP(K22,【参考】数式用!$A$5:$AB$27,MATCH(U24,【参考】数式用!$B$4:$AB$4,0)+1,0),"")</f>
        <v/>
      </c>
      <c r="W24" s="1468" t="s">
        <v>19</v>
      </c>
      <c r="X24" s="1538"/>
      <c r="Y24" s="1410" t="s">
        <v>10</v>
      </c>
      <c r="Z24" s="1538"/>
      <c r="AA24" s="1410" t="s">
        <v>45</v>
      </c>
      <c r="AB24" s="1538"/>
      <c r="AC24" s="1410" t="s">
        <v>10</v>
      </c>
      <c r="AD24" s="1538"/>
      <c r="AE24" s="1410" t="s">
        <v>2188</v>
      </c>
      <c r="AF24" s="1410" t="s">
        <v>24</v>
      </c>
      <c r="AG24" s="1410" t="str">
        <f>IF(X24&gt;=1,(AB24*12+AD24)-(X24*12+Z24)+1,"")</f>
        <v/>
      </c>
      <c r="AH24" s="1412" t="s">
        <v>38</v>
      </c>
      <c r="AI24" s="1414" t="str">
        <f>IFERROR(ROUNDDOWN(ROUND(L22*V24,0)*M22,0)*AG24,"")</f>
        <v/>
      </c>
      <c r="AJ24" s="1578" t="str">
        <f>IFERROR(ROUNDDOWN(ROUND((L22*(V24-AX22)),0)*M22,0)*AG24,"")</f>
        <v/>
      </c>
      <c r="AK24" s="1497" t="str">
        <f>IFERROR(ROUNDDOWN(ROUNDDOWN(ROUND(L22*VLOOKUP(K22,【参考】数式用!$A$5:$AB$27,MATCH("新加算Ⅳ",【参考】数式用!$B$4:$AB$4,0)+1,0),0)*M22,0)*AG24*0.5,0),"")</f>
        <v/>
      </c>
      <c r="AL24" s="1580"/>
      <c r="AM24" s="1582" t="str">
        <f>IFERROR(IF('別紙様式2-2（４・５月分）'!Q22="ベア加算","", IF(OR(U24="新加算Ⅰ",U24="新加算Ⅱ",U24="新加算Ⅲ",U24="新加算Ⅳ"),ROUNDDOWN(ROUND(L22*VLOOKUP(K22,【参考】数式用!$A$5:$I$27,MATCH("ベア加算",【参考】数式用!$B$4:$I$4,0)+1,0),0)*M22,0)*AG24,"")),"")</f>
        <v/>
      </c>
      <c r="AN24" s="1544"/>
      <c r="AO24" s="1536"/>
      <c r="AP24" s="1548"/>
      <c r="AQ24" s="1536"/>
      <c r="AR24" s="1550"/>
      <c r="AS24" s="1552"/>
      <c r="AT24" s="1535"/>
      <c r="AU24" s="554"/>
      <c r="AV24" s="1496" t="str">
        <f>IF(AND(AB22&lt;&gt;7,AD22&lt;&gt;3),"V列に色付け","")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69"/>
      <c r="H25" s="1269"/>
      <c r="I25" s="1269"/>
      <c r="J25" s="1376"/>
      <c r="K25" s="1269"/>
      <c r="L25" s="1455"/>
      <c r="M25" s="1452"/>
      <c r="N25" s="662" t="str">
        <f>IF('別紙様式2-2（４・５月分）'!Q22="","",'別紙様式2-2（４・５月分）'!Q22)</f>
        <v>ベア加算</v>
      </c>
      <c r="O25" s="1372"/>
      <c r="P25" s="1394"/>
      <c r="Q25" s="1508"/>
      <c r="R25" s="1392"/>
      <c r="S25" s="1398"/>
      <c r="T25" s="1463"/>
      <c r="U25" s="1571"/>
      <c r="V25" s="1467"/>
      <c r="W25" s="1469"/>
      <c r="X25" s="1539"/>
      <c r="Y25" s="1411"/>
      <c r="Z25" s="1539"/>
      <c r="AA25" s="1411"/>
      <c r="AB25" s="1539"/>
      <c r="AC25" s="1411"/>
      <c r="AD25" s="1539"/>
      <c r="AE25" s="1411"/>
      <c r="AF25" s="1411"/>
      <c r="AG25" s="1411"/>
      <c r="AH25" s="1413"/>
      <c r="AI25" s="1415"/>
      <c r="AJ25" s="1579"/>
      <c r="AK25" s="1498"/>
      <c r="AL25" s="1581"/>
      <c r="AM25" s="1583"/>
      <c r="AN25" s="1545"/>
      <c r="AO25" s="1537"/>
      <c r="AP25" s="1549"/>
      <c r="AQ25" s="1537"/>
      <c r="AR25" s="1551"/>
      <c r="AS25" s="1553"/>
      <c r="AT25" s="684" t="str">
        <f t="shared" ref="AT25" si="5">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51">
        <v>4</v>
      </c>
      <c r="B26" s="1286">
        <f>IF(基本情報入力シート!C57="","",基本情報入力シート!C57)</f>
        <v>1334567892</v>
      </c>
      <c r="C26" s="1263"/>
      <c r="D26" s="1263"/>
      <c r="E26" s="1263"/>
      <c r="F26" s="1264"/>
      <c r="G26" s="1268" t="str">
        <f>IF(基本情報入力シート!M57="","",基本情報入力シート!M57)</f>
        <v>中央区</v>
      </c>
      <c r="H26" s="1268" t="str">
        <f>IF(基本情報入力シート!R57="","",基本情報入力シート!R57)</f>
        <v>東京都</v>
      </c>
      <c r="I26" s="1268" t="str">
        <f>IF(基本情報入力シート!W57="","",基本情報入力シート!W57)</f>
        <v>中央区</v>
      </c>
      <c r="J26" s="1375" t="str">
        <f>IF(基本情報入力シート!X57="","",基本情報入力シート!X57)</f>
        <v>○○の家</v>
      </c>
      <c r="K26" s="1268"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2" t="str">
        <f>IF('別紙様式2-3（６月以降分）'!U26="","",'別紙様式2-3（６月以降分）'!U26)</f>
        <v>新加算Ⅴ（14）</v>
      </c>
      <c r="V26" s="1460">
        <f>IFERROR(VLOOKUP(K26,【参考】数式用!$A$5:$AB$27,MATCH(U26,【参考】数式用!$B$4:$AB$4,0)+1,0),"")</f>
        <v>5.6000000000000001E-2</v>
      </c>
      <c r="W26" s="1353" t="s">
        <v>19</v>
      </c>
      <c r="X26" s="1554">
        <f>'別紙様式2-3（６月以降分）'!X26</f>
        <v>6</v>
      </c>
      <c r="Y26" s="1357" t="s">
        <v>10</v>
      </c>
      <c r="Z26" s="1554">
        <f>'別紙様式2-3（６月以降分）'!Z26</f>
        <v>6</v>
      </c>
      <c r="AA26" s="1357" t="s">
        <v>45</v>
      </c>
      <c r="AB26" s="1554">
        <f>'別紙様式2-3（６月以降分）'!AB26</f>
        <v>6</v>
      </c>
      <c r="AC26" s="1357" t="s">
        <v>10</v>
      </c>
      <c r="AD26" s="1554">
        <f>'別紙様式2-3（６月以降分）'!AD26</f>
        <v>9</v>
      </c>
      <c r="AE26" s="1357" t="s">
        <v>2188</v>
      </c>
      <c r="AF26" s="1357" t="s">
        <v>24</v>
      </c>
      <c r="AG26" s="1357">
        <f>IF(X26&gt;=1,(AB26*12+AD26)-(X26*12+Z26)+1,"")</f>
        <v>4</v>
      </c>
      <c r="AH26" s="1363" t="s">
        <v>38</v>
      </c>
      <c r="AI26" s="1484">
        <f>'別紙様式2-3（６月以降分）'!AI26</f>
        <v>857808</v>
      </c>
      <c r="AJ26" s="1556">
        <f>'別紙様式2-3（６月以降分）'!AJ26</f>
        <v>229768</v>
      </c>
      <c r="AK26" s="1584">
        <f>'別紙様式2-3（６月以降分）'!AK26</f>
        <v>811854</v>
      </c>
      <c r="AL26" s="1560" t="str">
        <f>IF('別紙様式2-3（６月以降分）'!AL26="","",'別紙様式2-3（６月以降分）'!AL26)</f>
        <v/>
      </c>
      <c r="AM26" s="1572">
        <f>'別紙様式2-3（６月以降分）'!AM26</f>
        <v>0</v>
      </c>
      <c r="AN26" s="1574"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68" t="str">
        <f>IF('別紙様式2-3（６月以降分）'!AS26="","",'別紙様式2-3（６月以降分）'!AS26)</f>
        <v/>
      </c>
      <c r="AT26" s="679" t="str">
        <f t="shared" ref="AT26" si="6">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86"/>
      <c r="C27" s="1263"/>
      <c r="D27" s="1263"/>
      <c r="E27" s="1263"/>
      <c r="F27" s="1264"/>
      <c r="G27" s="1268"/>
      <c r="H27" s="1268"/>
      <c r="I27" s="1268"/>
      <c r="J27" s="1375"/>
      <c r="K27" s="1268"/>
      <c r="L27" s="1454"/>
      <c r="M27" s="1456"/>
      <c r="N27" s="1373" t="str">
        <f>IF('別紙様式2-2（４・５月分）'!Q24="","",'別紙様式2-2（４・５月分）'!Q24)</f>
        <v>特定加算なし</v>
      </c>
      <c r="O27" s="1370"/>
      <c r="P27" s="1386"/>
      <c r="Q27" s="1387"/>
      <c r="R27" s="1388"/>
      <c r="S27" s="1396"/>
      <c r="T27" s="1417"/>
      <c r="U27" s="1563"/>
      <c r="V27" s="1461"/>
      <c r="W27" s="1354"/>
      <c r="X27" s="1555"/>
      <c r="Y27" s="1358"/>
      <c r="Z27" s="1555"/>
      <c r="AA27" s="1358"/>
      <c r="AB27" s="1555"/>
      <c r="AC27" s="1358"/>
      <c r="AD27" s="1555"/>
      <c r="AE27" s="1358"/>
      <c r="AF27" s="1358"/>
      <c r="AG27" s="1358"/>
      <c r="AH27" s="1364"/>
      <c r="AI27" s="1485"/>
      <c r="AJ27" s="1557"/>
      <c r="AK27" s="1585"/>
      <c r="AL27" s="1561"/>
      <c r="AM27" s="1573"/>
      <c r="AN27" s="1575"/>
      <c r="AO27" s="1407"/>
      <c r="AP27" s="1567"/>
      <c r="AQ27" s="1407"/>
      <c r="AR27" s="1587"/>
      <c r="AS27" s="1569"/>
      <c r="AT27" s="1535" t="str">
        <f t="shared" ref="AT27" si="7">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50"/>
      <c r="B28" s="1286"/>
      <c r="C28" s="1263"/>
      <c r="D28" s="1263"/>
      <c r="E28" s="1263"/>
      <c r="F28" s="1264"/>
      <c r="G28" s="1268"/>
      <c r="H28" s="1268"/>
      <c r="I28" s="1268"/>
      <c r="J28" s="1375"/>
      <c r="K28" s="1268"/>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0" t="s">
        <v>2116</v>
      </c>
      <c r="V28" s="1466">
        <f>IFERROR(VLOOKUP(K26,【参考】数式用!$A$5:$AB$27,MATCH(U28,【参考】数式用!$B$4:$AB$4,0)+1,0),"")</f>
        <v>0.106</v>
      </c>
      <c r="W28" s="1468" t="s">
        <v>19</v>
      </c>
      <c r="X28" s="1538">
        <v>6</v>
      </c>
      <c r="Y28" s="1410" t="s">
        <v>10</v>
      </c>
      <c r="Z28" s="1538">
        <v>10</v>
      </c>
      <c r="AA28" s="1410" t="s">
        <v>45</v>
      </c>
      <c r="AB28" s="1538">
        <v>7</v>
      </c>
      <c r="AC28" s="1410" t="s">
        <v>10</v>
      </c>
      <c r="AD28" s="1538">
        <v>3</v>
      </c>
      <c r="AE28" s="1410" t="s">
        <v>2188</v>
      </c>
      <c r="AF28" s="1410" t="s">
        <v>24</v>
      </c>
      <c r="AG28" s="1410">
        <f>IF(X28&gt;=1,(AB28*12+AD28)-(X28*12+Z28)+1,"")</f>
        <v>6</v>
      </c>
      <c r="AH28" s="1412" t="s">
        <v>38</v>
      </c>
      <c r="AI28" s="1414">
        <f>IFERROR(ROUNDDOWN(ROUND(L26*V28,0)*M26,0)*AG28,"")</f>
        <v>2435562</v>
      </c>
      <c r="AJ28" s="1578">
        <f>IFERROR(ROUNDDOWN(ROUND((L26*(V28-AX26)),0)*M26,0)*AG28,"")</f>
        <v>1493502</v>
      </c>
      <c r="AK28" s="1497">
        <f>IFERROR(ROUNDDOWN(ROUNDDOWN(ROUND(L26*VLOOKUP(K26,【参考】数式用!$A$5:$AB$27,MATCH("新加算Ⅳ",【参考】数式用!$B$4:$AB$4,0)+1,0),0)*M26,0)*AG28*0.5,0),"")</f>
        <v>1217781</v>
      </c>
      <c r="AL28" s="1580"/>
      <c r="AM28" s="1582">
        <f>IFERROR(IF('別紙様式2-2（４・５月分）'!Q25="ベア加算","", IF(OR(U28="新加算Ⅰ",U28="新加算Ⅱ",U28="新加算Ⅲ",U28="新加算Ⅳ"),ROUNDDOWN(ROUND(L26*VLOOKUP(K26,【参考】数式用!$A$5:$I$27,MATCH("ベア加算",【参考】数式用!$B$4:$I$4,0)+1,0),0)*M26,0)*AG28,"")),"")</f>
        <v>390606</v>
      </c>
      <c r="AN28" s="1544" t="s">
        <v>165</v>
      </c>
      <c r="AO28" s="1536" t="s">
        <v>2197</v>
      </c>
      <c r="AP28" s="1548"/>
      <c r="AQ28" s="1536"/>
      <c r="AR28" s="1550"/>
      <c r="AS28" s="1552"/>
      <c r="AT28" s="1535"/>
      <c r="AU28" s="554"/>
      <c r="AV28" s="1496" t="str">
        <f>IF(AND(AB26&lt;&gt;7,AD26&lt;&gt;3),"V列に色付け","")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69"/>
      <c r="H29" s="1269"/>
      <c r="I29" s="1269"/>
      <c r="J29" s="1376"/>
      <c r="K29" s="1269"/>
      <c r="L29" s="1455"/>
      <c r="M29" s="1457"/>
      <c r="N29" s="662" t="str">
        <f>IF('別紙様式2-2（４・５月分）'!Q25="","",'別紙様式2-2（４・５月分）'!Q25)</f>
        <v>ベア加算なし</v>
      </c>
      <c r="O29" s="1372"/>
      <c r="P29" s="1394"/>
      <c r="Q29" s="1508"/>
      <c r="R29" s="1392"/>
      <c r="S29" s="1398"/>
      <c r="T29" s="1463"/>
      <c r="U29" s="1571"/>
      <c r="V29" s="1467"/>
      <c r="W29" s="1469"/>
      <c r="X29" s="1539"/>
      <c r="Y29" s="1411"/>
      <c r="Z29" s="1539"/>
      <c r="AA29" s="1411"/>
      <c r="AB29" s="1539"/>
      <c r="AC29" s="1411"/>
      <c r="AD29" s="1539"/>
      <c r="AE29" s="1411"/>
      <c r="AF29" s="1411"/>
      <c r="AG29" s="1411"/>
      <c r="AH29" s="1413"/>
      <c r="AI29" s="1415"/>
      <c r="AJ29" s="1579"/>
      <c r="AK29" s="1498"/>
      <c r="AL29" s="1581"/>
      <c r="AM29" s="1583"/>
      <c r="AN29" s="1545"/>
      <c r="AO29" s="1537"/>
      <c r="AP29" s="1549"/>
      <c r="AQ29" s="1537"/>
      <c r="AR29" s="1551"/>
      <c r="AS29" s="1553"/>
      <c r="AT29" s="684" t="str">
        <f t="shared" ref="AT29" si="8">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85">
        <f>IF(基本情報入力シート!C58="","",基本情報入力シート!C58)</f>
        <v>1334567893</v>
      </c>
      <c r="C30" s="1261"/>
      <c r="D30" s="1261"/>
      <c r="E30" s="1261"/>
      <c r="F30" s="1262"/>
      <c r="G30" s="1267" t="str">
        <f>IF(基本情報入力シート!M58="","",基本情報入力シート!M58)</f>
        <v>千葉県</v>
      </c>
      <c r="H30" s="1267" t="str">
        <f>IF(基本情報入力シート!R58="","",基本情報入力シート!R58)</f>
        <v>千葉県</v>
      </c>
      <c r="I30" s="1267" t="str">
        <f>IF(基本情報入力シート!W58="","",基本情報入力シート!W58)</f>
        <v>千葉市</v>
      </c>
      <c r="J30" s="1382" t="str">
        <f>IF(基本情報入力シート!X58="","",基本情報入力シート!X58)</f>
        <v>介護老人福祉施設○○園</v>
      </c>
      <c r="K30" s="1267"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2" t="str">
        <f>IF('別紙様式2-3（６月以降分）'!U30="","",'別紙様式2-3（６月以降分）'!U30)</f>
        <v/>
      </c>
      <c r="V30" s="1460" t="str">
        <f>IFERROR(VLOOKUP(K30,【参考】数式用!$A$5:$AB$27,MATCH(U30,【参考】数式用!$B$4:$AB$4,0)+1,0),"")</f>
        <v/>
      </c>
      <c r="W30" s="1353" t="s">
        <v>19</v>
      </c>
      <c r="X30" s="1554">
        <f>'別紙様式2-3（６月以降分）'!X30</f>
        <v>6</v>
      </c>
      <c r="Y30" s="1357" t="s">
        <v>10</v>
      </c>
      <c r="Z30" s="1554">
        <f>'別紙様式2-3（６月以降分）'!Z30</f>
        <v>6</v>
      </c>
      <c r="AA30" s="1357" t="s">
        <v>45</v>
      </c>
      <c r="AB30" s="1554">
        <f>'別紙様式2-3（６月以降分）'!AB30</f>
        <v>7</v>
      </c>
      <c r="AC30" s="1357" t="s">
        <v>10</v>
      </c>
      <c r="AD30" s="1554">
        <f>'別紙様式2-3（６月以降分）'!AD30</f>
        <v>3</v>
      </c>
      <c r="AE30" s="1357" t="s">
        <v>2188</v>
      </c>
      <c r="AF30" s="1357" t="s">
        <v>24</v>
      </c>
      <c r="AG30" s="1357">
        <f>IF(X30&gt;=1,(AB30*12+AD30)-(X30*12+Z30)+1,"")</f>
        <v>10</v>
      </c>
      <c r="AH30" s="1363" t="s">
        <v>38</v>
      </c>
      <c r="AI30" s="1484" t="str">
        <f>'別紙様式2-3（６月以降分）'!AI30</f>
        <v/>
      </c>
      <c r="AJ30" s="1556" t="str">
        <f>'別紙様式2-3（６月以降分）'!AJ30</f>
        <v/>
      </c>
      <c r="AK30" s="1584">
        <f>'別紙様式2-3（６月以降分）'!AK30</f>
        <v>0</v>
      </c>
      <c r="AL30" s="1560" t="str">
        <f>IF('別紙様式2-3（６月以降分）'!AL30="","",'別紙様式2-3（６月以降分）'!AL30)</f>
        <v/>
      </c>
      <c r="AM30" s="1572">
        <f>'別紙様式2-3（６月以降分）'!AM30</f>
        <v>0</v>
      </c>
      <c r="AN30" s="1574"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68" t="str">
        <f>IF('別紙様式2-3（６月以降分）'!AS30="","",'別紙様式2-3（６月以降分）'!AS30)</f>
        <v/>
      </c>
      <c r="AT30" s="679" t="str">
        <f t="shared" ref="AT30" si="9">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86"/>
      <c r="C31" s="1263"/>
      <c r="D31" s="1263"/>
      <c r="E31" s="1263"/>
      <c r="F31" s="1264"/>
      <c r="G31" s="1268"/>
      <c r="H31" s="1268"/>
      <c r="I31" s="1268"/>
      <c r="J31" s="1375"/>
      <c r="K31" s="1268"/>
      <c r="L31" s="1454"/>
      <c r="M31" s="1451"/>
      <c r="N31" s="1373" t="str">
        <f>IF('別紙様式2-2（４・５月分）'!Q27="","",'別紙様式2-2（４・５月分）'!Q27)</f>
        <v/>
      </c>
      <c r="O31" s="1370"/>
      <c r="P31" s="1386"/>
      <c r="Q31" s="1387"/>
      <c r="R31" s="1388"/>
      <c r="S31" s="1396"/>
      <c r="T31" s="1417"/>
      <c r="U31" s="1563"/>
      <c r="V31" s="1461"/>
      <c r="W31" s="1354"/>
      <c r="X31" s="1555"/>
      <c r="Y31" s="1358"/>
      <c r="Z31" s="1555"/>
      <c r="AA31" s="1358"/>
      <c r="AB31" s="1555"/>
      <c r="AC31" s="1358"/>
      <c r="AD31" s="1555"/>
      <c r="AE31" s="1358"/>
      <c r="AF31" s="1358"/>
      <c r="AG31" s="1358"/>
      <c r="AH31" s="1364"/>
      <c r="AI31" s="1485"/>
      <c r="AJ31" s="1557"/>
      <c r="AK31" s="1585"/>
      <c r="AL31" s="1561"/>
      <c r="AM31" s="1573"/>
      <c r="AN31" s="1575"/>
      <c r="AO31" s="1407"/>
      <c r="AP31" s="1567"/>
      <c r="AQ31" s="1407"/>
      <c r="AR31" s="1587"/>
      <c r="AS31" s="1569"/>
      <c r="AT31" s="1535" t="str">
        <f t="shared" ref="AT31" si="10">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50"/>
      <c r="B32" s="1286"/>
      <c r="C32" s="1263"/>
      <c r="D32" s="1263"/>
      <c r="E32" s="1263"/>
      <c r="F32" s="1264"/>
      <c r="G32" s="1268"/>
      <c r="H32" s="1268"/>
      <c r="I32" s="1268"/>
      <c r="J32" s="1375"/>
      <c r="K32" s="1268"/>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0"/>
      <c r="V32" s="1466" t="str">
        <f>IFERROR(VLOOKUP(K30,【参考】数式用!$A$5:$AB$27,MATCH(U32,【参考】数式用!$B$4:$AB$4,0)+1,0),"")</f>
        <v/>
      </c>
      <c r="W32" s="1468" t="s">
        <v>19</v>
      </c>
      <c r="X32" s="1538"/>
      <c r="Y32" s="1410" t="s">
        <v>10</v>
      </c>
      <c r="Z32" s="1538"/>
      <c r="AA32" s="1410" t="s">
        <v>45</v>
      </c>
      <c r="AB32" s="1538"/>
      <c r="AC32" s="1410" t="s">
        <v>10</v>
      </c>
      <c r="AD32" s="1538"/>
      <c r="AE32" s="1410" t="s">
        <v>2188</v>
      </c>
      <c r="AF32" s="1410" t="s">
        <v>24</v>
      </c>
      <c r="AG32" s="1410" t="str">
        <f>IF(X32&gt;=1,(AB32*12+AD32)-(X32*12+Z32)+1,"")</f>
        <v/>
      </c>
      <c r="AH32" s="1412" t="s">
        <v>38</v>
      </c>
      <c r="AI32" s="1414" t="str">
        <f t="shared" ref="AI32" si="11">IFERROR(ROUNDDOWN(ROUND(L30*V32,0)*M30,0)*AG32,"")</f>
        <v/>
      </c>
      <c r="AJ32" s="1578" t="str">
        <f>IFERROR(ROUNDDOWN(ROUND((L30*(V32-AX30)),0)*M30,0)*AG32,"")</f>
        <v/>
      </c>
      <c r="AK32" s="1497" t="str">
        <f>IFERROR(ROUNDDOWN(ROUNDDOWN(ROUND(L30*VLOOKUP(K30,【参考】数式用!$A$5:$AB$27,MATCH("新加算Ⅳ",【参考】数式用!$B$4:$AB$4,0)+1,0),0)*M30,0)*AG32*0.5,0),"")</f>
        <v/>
      </c>
      <c r="AL32" s="1580"/>
      <c r="AM32" s="1588" t="str">
        <f>IFERROR(IF('別紙様式2-2（４・５月分）'!Q28="ベア加算","", IF(OR(U32="新加算Ⅰ",U32="新加算Ⅱ",U32="新加算Ⅲ",U32="新加算Ⅳ"),ROUNDDOWN(ROUND(L30*VLOOKUP(K30,【参考】数式用!$A$5:$I$27,MATCH("ベア加算",【参考】数式用!$B$4:$I$4,0)+1,0),0)*M30,0)*AG32,"")),"")</f>
        <v/>
      </c>
      <c r="AN32" s="1544"/>
      <c r="AO32" s="1536"/>
      <c r="AP32" s="1548"/>
      <c r="AQ32" s="1536"/>
      <c r="AR32" s="1550"/>
      <c r="AS32" s="1552"/>
      <c r="AT32" s="1535"/>
      <c r="AU32" s="554"/>
      <c r="AV32" s="1496" t="str">
        <f>IF(AND(AB30&lt;&gt;7,AD30&lt;&gt;3),"V列に色付け","")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69"/>
      <c r="H33" s="1269"/>
      <c r="I33" s="1269"/>
      <c r="J33" s="1376"/>
      <c r="K33" s="1269"/>
      <c r="L33" s="1455"/>
      <c r="M33" s="1452"/>
      <c r="N33" s="662" t="str">
        <f>IF('別紙様式2-2（４・５月分）'!Q28="","",'別紙様式2-2（４・５月分）'!Q28)</f>
        <v/>
      </c>
      <c r="O33" s="1372"/>
      <c r="P33" s="1394"/>
      <c r="Q33" s="1508"/>
      <c r="R33" s="1392"/>
      <c r="S33" s="1398"/>
      <c r="T33" s="1463"/>
      <c r="U33" s="1571"/>
      <c r="V33" s="1467"/>
      <c r="W33" s="1469"/>
      <c r="X33" s="1539"/>
      <c r="Y33" s="1411"/>
      <c r="Z33" s="1539"/>
      <c r="AA33" s="1411"/>
      <c r="AB33" s="1539"/>
      <c r="AC33" s="1411"/>
      <c r="AD33" s="1539"/>
      <c r="AE33" s="1411"/>
      <c r="AF33" s="1411"/>
      <c r="AG33" s="1411"/>
      <c r="AH33" s="1413"/>
      <c r="AI33" s="1415"/>
      <c r="AJ33" s="1579"/>
      <c r="AK33" s="1498"/>
      <c r="AL33" s="1581"/>
      <c r="AM33" s="1589"/>
      <c r="AN33" s="1545"/>
      <c r="AO33" s="1537"/>
      <c r="AP33" s="1549"/>
      <c r="AQ33" s="1537"/>
      <c r="AR33" s="1551"/>
      <c r="AS33" s="1553"/>
      <c r="AT33" s="684" t="str">
        <f t="shared" ref="AT33" si="12">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51">
        <v>6</v>
      </c>
      <c r="B34" s="1286">
        <f>IF(基本情報入力シート!C59="","",基本情報入力シート!C59)</f>
        <v>1334567893</v>
      </c>
      <c r="C34" s="1263"/>
      <c r="D34" s="1263"/>
      <c r="E34" s="1263"/>
      <c r="F34" s="1264"/>
      <c r="G34" s="1268" t="str">
        <f>IF(基本情報入力シート!M59="","",基本情報入力シート!M59)</f>
        <v>千葉県</v>
      </c>
      <c r="H34" s="1268" t="str">
        <f>IF(基本情報入力シート!R59="","",基本情報入力シート!R59)</f>
        <v>千葉県</v>
      </c>
      <c r="I34" s="1268" t="str">
        <f>IF(基本情報入力シート!W59="","",基本情報入力シート!W59)</f>
        <v>千葉市</v>
      </c>
      <c r="J34" s="1375" t="str">
        <f>IF(基本情報入力シート!X59="","",基本情報入力シート!X59)</f>
        <v>介護老人福祉施設○○園</v>
      </c>
      <c r="K34" s="1268"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2" t="str">
        <f>IF('別紙様式2-3（６月以降分）'!U34="","",'別紙様式2-3（６月以降分）'!U34)</f>
        <v>新加算Ⅱ</v>
      </c>
      <c r="V34" s="1460">
        <f>IFERROR(VLOOKUP(K34,【参考】数式用!$A$5:$AB$27,MATCH(U34,【参考】数式用!$B$4:$AB$4,0)+1,0),"")</f>
        <v>0.13600000000000001</v>
      </c>
      <c r="W34" s="1353" t="s">
        <v>19</v>
      </c>
      <c r="X34" s="1554">
        <f>'別紙様式2-3（６月以降分）'!X34</f>
        <v>6</v>
      </c>
      <c r="Y34" s="1357" t="s">
        <v>10</v>
      </c>
      <c r="Z34" s="1554">
        <f>'別紙様式2-3（６月以降分）'!Z34</f>
        <v>6</v>
      </c>
      <c r="AA34" s="1357" t="s">
        <v>45</v>
      </c>
      <c r="AB34" s="1554">
        <f>'別紙様式2-3（６月以降分）'!AB34</f>
        <v>7</v>
      </c>
      <c r="AC34" s="1357" t="s">
        <v>10</v>
      </c>
      <c r="AD34" s="1554">
        <f>'別紙様式2-3（６月以降分）'!AD34</f>
        <v>3</v>
      </c>
      <c r="AE34" s="1357" t="s">
        <v>2188</v>
      </c>
      <c r="AF34" s="1357" t="s">
        <v>24</v>
      </c>
      <c r="AG34" s="1357">
        <f>IF(X34&gt;=1,(AB34*12+AD34)-(X34*12+Z34)+1,"")</f>
        <v>10</v>
      </c>
      <c r="AH34" s="1363" t="s">
        <v>38</v>
      </c>
      <c r="AI34" s="1484">
        <f>'別紙様式2-3（６月以降分）'!AI34</f>
        <v>28105480</v>
      </c>
      <c r="AJ34" s="1556">
        <f>'別紙様式2-3（６月以降分）'!AJ34</f>
        <v>10952870</v>
      </c>
      <c r="AK34" s="1584">
        <f>'別紙様式2-3（６月以降分）'!AK34</f>
        <v>9299610</v>
      </c>
      <c r="AL34" s="1560" t="str">
        <f>IF('別紙様式2-3（６月以降分）'!AL34="","",'別紙様式2-3（６月以降分）'!AL34)</f>
        <v/>
      </c>
      <c r="AM34" s="1572">
        <f>'別紙様式2-3（６月以降分）'!AM34</f>
        <v>3306520</v>
      </c>
      <c r="AN34" s="1574"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68" t="str">
        <f>IF('別紙様式2-3（６月以降分）'!AS34="","",'別紙様式2-3（６月以降分）'!AS34)</f>
        <v/>
      </c>
      <c r="AT34" s="679" t="str">
        <f t="shared" ref="AT34" si="13">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86"/>
      <c r="C35" s="1263"/>
      <c r="D35" s="1263"/>
      <c r="E35" s="1263"/>
      <c r="F35" s="1264"/>
      <c r="G35" s="1268"/>
      <c r="H35" s="1268"/>
      <c r="I35" s="1268"/>
      <c r="J35" s="1375"/>
      <c r="K35" s="1268"/>
      <c r="L35" s="1454"/>
      <c r="M35" s="1456"/>
      <c r="N35" s="1373" t="str">
        <f>IF('別紙様式2-2（４・５月分）'!Q30="","",'別紙様式2-2（４・５月分）'!Q30)</f>
        <v>特定加算Ⅱ</v>
      </c>
      <c r="O35" s="1370"/>
      <c r="P35" s="1386"/>
      <c r="Q35" s="1387"/>
      <c r="R35" s="1388"/>
      <c r="S35" s="1396"/>
      <c r="T35" s="1417"/>
      <c r="U35" s="1563"/>
      <c r="V35" s="1461"/>
      <c r="W35" s="1354"/>
      <c r="X35" s="1555"/>
      <c r="Y35" s="1358"/>
      <c r="Z35" s="1555"/>
      <c r="AA35" s="1358"/>
      <c r="AB35" s="1555"/>
      <c r="AC35" s="1358"/>
      <c r="AD35" s="1555"/>
      <c r="AE35" s="1358"/>
      <c r="AF35" s="1358"/>
      <c r="AG35" s="1358"/>
      <c r="AH35" s="1364"/>
      <c r="AI35" s="1485"/>
      <c r="AJ35" s="1557"/>
      <c r="AK35" s="1585"/>
      <c r="AL35" s="1561"/>
      <c r="AM35" s="1573"/>
      <c r="AN35" s="1575"/>
      <c r="AO35" s="1407"/>
      <c r="AP35" s="1567"/>
      <c r="AQ35" s="1407"/>
      <c r="AR35" s="1587"/>
      <c r="AS35" s="1569"/>
      <c r="AT35" s="1535" t="str">
        <f t="shared" ref="AT35" si="14">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50"/>
      <c r="B36" s="1286"/>
      <c r="C36" s="1263"/>
      <c r="D36" s="1263"/>
      <c r="E36" s="1263"/>
      <c r="F36" s="1264"/>
      <c r="G36" s="1268"/>
      <c r="H36" s="1268"/>
      <c r="I36" s="1268"/>
      <c r="J36" s="1375"/>
      <c r="K36" s="1268"/>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0"/>
      <c r="V36" s="1466" t="str">
        <f>IFERROR(VLOOKUP(K34,【参考】数式用!$A$5:$AB$27,MATCH(U36,【参考】数式用!$B$4:$AB$4,0)+1,0),"")</f>
        <v/>
      </c>
      <c r="W36" s="1468" t="s">
        <v>19</v>
      </c>
      <c r="X36" s="1538"/>
      <c r="Y36" s="1410" t="s">
        <v>10</v>
      </c>
      <c r="Z36" s="1538"/>
      <c r="AA36" s="1410" t="s">
        <v>45</v>
      </c>
      <c r="AB36" s="1538"/>
      <c r="AC36" s="1410" t="s">
        <v>10</v>
      </c>
      <c r="AD36" s="1538"/>
      <c r="AE36" s="1410" t="s">
        <v>2188</v>
      </c>
      <c r="AF36" s="1410" t="s">
        <v>24</v>
      </c>
      <c r="AG36" s="1410" t="str">
        <f>IF(X36&gt;=1,(AB36*12+AD36)-(X36*12+Z36)+1,"")</f>
        <v/>
      </c>
      <c r="AH36" s="1412" t="s">
        <v>38</v>
      </c>
      <c r="AI36" s="1414" t="str">
        <f t="shared" ref="AI36" si="15">IFERROR(ROUNDDOWN(ROUND(L34*V36,0)*M34,0)*AG36,"")</f>
        <v/>
      </c>
      <c r="AJ36" s="1578" t="str">
        <f>IFERROR(ROUNDDOWN(ROUND((L34*(V36-AX34)),0)*M34,0)*AG36,"")</f>
        <v/>
      </c>
      <c r="AK36" s="1497" t="str">
        <f>IFERROR(ROUNDDOWN(ROUNDDOWN(ROUND(L34*VLOOKUP(K34,【参考】数式用!$A$5:$AB$27,MATCH("新加算Ⅳ",【参考】数式用!$B$4:$AB$4,0)+1,0),0)*M34,0)*AG36*0.5,0),"")</f>
        <v/>
      </c>
      <c r="AL36" s="1580"/>
      <c r="AM36" s="1588" t="str">
        <f>IFERROR(IF('別紙様式2-2（４・５月分）'!Q31="ベア加算","", IF(OR(U36="新加算Ⅰ",U36="新加算Ⅱ",U36="新加算Ⅲ",U36="新加算Ⅳ"),ROUNDDOWN(ROUND(L34*VLOOKUP(K34,【参考】数式用!$A$5:$I$27,MATCH("ベア加算",【参考】数式用!$B$4:$I$4,0)+1,0),0)*M34,0)*AG36,"")),"")</f>
        <v/>
      </c>
      <c r="AN36" s="1544"/>
      <c r="AO36" s="1536"/>
      <c r="AP36" s="1548"/>
      <c r="AQ36" s="1536"/>
      <c r="AR36" s="1550"/>
      <c r="AS36" s="1552"/>
      <c r="AT36" s="1535"/>
      <c r="AU36" s="554"/>
      <c r="AV36" s="1496" t="str">
        <f>IF(AND(AB34&lt;&gt;7,AD34&lt;&gt;3),"V列に色付け","")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69"/>
      <c r="H37" s="1269"/>
      <c r="I37" s="1269"/>
      <c r="J37" s="1376"/>
      <c r="K37" s="1269"/>
      <c r="L37" s="1455"/>
      <c r="M37" s="1457"/>
      <c r="N37" s="662" t="str">
        <f>IF('別紙様式2-2（４・５月分）'!Q31="","",'別紙様式2-2（４・５月分）'!Q31)</f>
        <v>ベア加算なし</v>
      </c>
      <c r="O37" s="1372"/>
      <c r="P37" s="1394"/>
      <c r="Q37" s="1508"/>
      <c r="R37" s="1392"/>
      <c r="S37" s="1398"/>
      <c r="T37" s="1463"/>
      <c r="U37" s="1571"/>
      <c r="V37" s="1467"/>
      <c r="W37" s="1469"/>
      <c r="X37" s="1539"/>
      <c r="Y37" s="1411"/>
      <c r="Z37" s="1539"/>
      <c r="AA37" s="1411"/>
      <c r="AB37" s="1539"/>
      <c r="AC37" s="1411"/>
      <c r="AD37" s="1539"/>
      <c r="AE37" s="1411"/>
      <c r="AF37" s="1411"/>
      <c r="AG37" s="1411"/>
      <c r="AH37" s="1413"/>
      <c r="AI37" s="1415"/>
      <c r="AJ37" s="1579"/>
      <c r="AK37" s="1498"/>
      <c r="AL37" s="1581"/>
      <c r="AM37" s="1589"/>
      <c r="AN37" s="1545"/>
      <c r="AO37" s="1537"/>
      <c r="AP37" s="1549"/>
      <c r="AQ37" s="1537"/>
      <c r="AR37" s="1551"/>
      <c r="AS37" s="1553"/>
      <c r="AT37" s="684" t="str">
        <f t="shared" ref="AT37" si="16">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85">
        <f>IF(基本情報入力シート!C60="","",基本情報入力シート!C60)</f>
        <v>1334567894</v>
      </c>
      <c r="C38" s="1261"/>
      <c r="D38" s="1261"/>
      <c r="E38" s="1261"/>
      <c r="F38" s="1262"/>
      <c r="G38" s="1267" t="str">
        <f>IF(基本情報入力シート!M60="","",基本情報入力シート!M60)</f>
        <v>千葉県</v>
      </c>
      <c r="H38" s="1267" t="str">
        <f>IF(基本情報入力シート!R60="","",基本情報入力シート!R60)</f>
        <v>千葉県</v>
      </c>
      <c r="I38" s="1267" t="str">
        <f>IF(基本情報入力シート!W60="","",基本情報入力シート!W60)</f>
        <v>千葉市</v>
      </c>
      <c r="J38" s="1382" t="str">
        <f>IF(基本情報入力シート!X60="","",基本情報入力シート!X60)</f>
        <v>介護老人福祉施設○○園</v>
      </c>
      <c r="K38" s="1267"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2" t="str">
        <f>IF('別紙様式2-3（６月以降分）'!U38="","",'別紙様式2-3（６月以降分）'!U38)</f>
        <v>新加算Ⅱ</v>
      </c>
      <c r="V38" s="1460">
        <f>IFERROR(VLOOKUP(K38,【参考】数式用!$A$5:$AB$27,MATCH(U38,【参考】数式用!$B$4:$AB$4,0)+1,0),"")</f>
        <v>0.13600000000000001</v>
      </c>
      <c r="W38" s="1353" t="s">
        <v>19</v>
      </c>
      <c r="X38" s="1554">
        <f>'別紙様式2-3（６月以降分）'!X38</f>
        <v>6</v>
      </c>
      <c r="Y38" s="1357" t="s">
        <v>10</v>
      </c>
      <c r="Z38" s="1554">
        <f>'別紙様式2-3（６月以降分）'!Z38</f>
        <v>6</v>
      </c>
      <c r="AA38" s="1357" t="s">
        <v>45</v>
      </c>
      <c r="AB38" s="1554">
        <f>'別紙様式2-3（６月以降分）'!AB38</f>
        <v>7</v>
      </c>
      <c r="AC38" s="1357" t="s">
        <v>10</v>
      </c>
      <c r="AD38" s="1554">
        <f>'別紙様式2-3（６月以降分）'!AD38</f>
        <v>3</v>
      </c>
      <c r="AE38" s="1357" t="s">
        <v>2188</v>
      </c>
      <c r="AF38" s="1357" t="s">
        <v>24</v>
      </c>
      <c r="AG38" s="1357">
        <f>IF(X38&gt;=1,(AB38*12+AD38)-(X38*12+Z38)+1,"")</f>
        <v>10</v>
      </c>
      <c r="AH38" s="1363" t="s">
        <v>38</v>
      </c>
      <c r="AI38" s="1484">
        <f>'別紙様式2-3（６月以降分）'!AI38</f>
        <v>3490720</v>
      </c>
      <c r="AJ38" s="1556">
        <f>'別紙様式2-3（６月以降分）'!AJ38</f>
        <v>2643710</v>
      </c>
      <c r="AK38" s="1584">
        <f>'別紙様式2-3（６月以降分）'!AK38</f>
        <v>1155015</v>
      </c>
      <c r="AL38" s="1560" t="str">
        <f>IF('別紙様式2-3（６月以降分）'!AL38="","",'別紙様式2-3（６月以降分）'!AL38)</f>
        <v/>
      </c>
      <c r="AM38" s="1572">
        <f>'別紙様式2-3（６月以降分）'!AM38</f>
        <v>410670</v>
      </c>
      <c r="AN38" s="1574"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68" t="str">
        <f>IF('別紙様式2-3（６月以降分）'!AS38="","",'別紙様式2-3（６月以降分）'!AS38)</f>
        <v/>
      </c>
      <c r="AT38" s="679" t="str">
        <f t="shared" ref="AT38" si="17">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86"/>
      <c r="C39" s="1263"/>
      <c r="D39" s="1263"/>
      <c r="E39" s="1263"/>
      <c r="F39" s="1264"/>
      <c r="G39" s="1268"/>
      <c r="H39" s="1268"/>
      <c r="I39" s="1268"/>
      <c r="J39" s="1375"/>
      <c r="K39" s="1268"/>
      <c r="L39" s="1454"/>
      <c r="M39" s="1451"/>
      <c r="N39" s="1373" t="str">
        <f>IF('別紙様式2-2（４・５月分）'!Q33="","",'別紙様式2-2（４・５月分）'!Q33)</f>
        <v>特定加算Ⅱ</v>
      </c>
      <c r="O39" s="1370"/>
      <c r="P39" s="1386"/>
      <c r="Q39" s="1387"/>
      <c r="R39" s="1388"/>
      <c r="S39" s="1396"/>
      <c r="T39" s="1417"/>
      <c r="U39" s="1563"/>
      <c r="V39" s="1461"/>
      <c r="W39" s="1354"/>
      <c r="X39" s="1555"/>
      <c r="Y39" s="1358"/>
      <c r="Z39" s="1555"/>
      <c r="AA39" s="1358"/>
      <c r="AB39" s="1555"/>
      <c r="AC39" s="1358"/>
      <c r="AD39" s="1555"/>
      <c r="AE39" s="1358"/>
      <c r="AF39" s="1358"/>
      <c r="AG39" s="1358"/>
      <c r="AH39" s="1364"/>
      <c r="AI39" s="1485"/>
      <c r="AJ39" s="1557"/>
      <c r="AK39" s="1585"/>
      <c r="AL39" s="1561"/>
      <c r="AM39" s="1573"/>
      <c r="AN39" s="1575"/>
      <c r="AO39" s="1407"/>
      <c r="AP39" s="1567"/>
      <c r="AQ39" s="1407"/>
      <c r="AR39" s="1587"/>
      <c r="AS39" s="1569"/>
      <c r="AT39" s="1535" t="str">
        <f t="shared" ref="AT39" si="18">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50"/>
      <c r="B40" s="1286"/>
      <c r="C40" s="1263"/>
      <c r="D40" s="1263"/>
      <c r="E40" s="1263"/>
      <c r="F40" s="1264"/>
      <c r="G40" s="1268"/>
      <c r="H40" s="1268"/>
      <c r="I40" s="1268"/>
      <c r="J40" s="1375"/>
      <c r="K40" s="1268"/>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0"/>
      <c r="V40" s="1466" t="str">
        <f>IFERROR(VLOOKUP(K38,【参考】数式用!$A$5:$AB$27,MATCH(U40,【参考】数式用!$B$4:$AB$4,0)+1,0),"")</f>
        <v/>
      </c>
      <c r="W40" s="1468" t="s">
        <v>19</v>
      </c>
      <c r="X40" s="1538"/>
      <c r="Y40" s="1410" t="s">
        <v>10</v>
      </c>
      <c r="Z40" s="1538"/>
      <c r="AA40" s="1410" t="s">
        <v>45</v>
      </c>
      <c r="AB40" s="1538"/>
      <c r="AC40" s="1410" t="s">
        <v>10</v>
      </c>
      <c r="AD40" s="1538"/>
      <c r="AE40" s="1410" t="s">
        <v>2188</v>
      </c>
      <c r="AF40" s="1410" t="s">
        <v>24</v>
      </c>
      <c r="AG40" s="1410" t="str">
        <f>IF(X40&gt;=1,(AB40*12+AD40)-(X40*12+Z40)+1,"")</f>
        <v/>
      </c>
      <c r="AH40" s="1412" t="s">
        <v>38</v>
      </c>
      <c r="AI40" s="1414" t="str">
        <f t="shared" ref="AI40" si="19">IFERROR(ROUNDDOWN(ROUND(L38*V40,0)*M38,0)*AG40,"")</f>
        <v/>
      </c>
      <c r="AJ40" s="1578" t="str">
        <f>IFERROR(ROUNDDOWN(ROUND((L38*(V40-AX38)),0)*M38,0)*AG40,"")</f>
        <v/>
      </c>
      <c r="AK40" s="1497" t="str">
        <f>IFERROR(ROUNDDOWN(ROUNDDOWN(ROUND(L38*VLOOKUP(K38,【参考】数式用!$A$5:$AB$27,MATCH("新加算Ⅳ",【参考】数式用!$B$4:$AB$4,0)+1,0),0)*M38,0)*AG40*0.5,0),"")</f>
        <v/>
      </c>
      <c r="AL40" s="1580"/>
      <c r="AM40" s="1588" t="str">
        <f>IFERROR(IF('別紙様式2-2（４・５月分）'!Q34="ベア加算","", IF(OR(U40="新加算Ⅰ",U40="新加算Ⅱ",U40="新加算Ⅲ",U40="新加算Ⅳ"),ROUNDDOWN(ROUND(L38*VLOOKUP(K38,【参考】数式用!$A$5:$I$27,MATCH("ベア加算",【参考】数式用!$B$4:$I$4,0)+1,0),0)*M38,0)*AG40,"")),"")</f>
        <v/>
      </c>
      <c r="AN40" s="1544"/>
      <c r="AO40" s="1536"/>
      <c r="AP40" s="1548"/>
      <c r="AQ40" s="1536"/>
      <c r="AR40" s="1550"/>
      <c r="AS40" s="1552"/>
      <c r="AT40" s="1535"/>
      <c r="AU40" s="554"/>
      <c r="AV40" s="1496" t="str">
        <f>IF(AND(AB38&lt;&gt;7,AD38&lt;&gt;3),"V列に色付け","")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69"/>
      <c r="H41" s="1269"/>
      <c r="I41" s="1269"/>
      <c r="J41" s="1376"/>
      <c r="K41" s="1269"/>
      <c r="L41" s="1455"/>
      <c r="M41" s="1452"/>
      <c r="N41" s="662" t="str">
        <f>IF('別紙様式2-2（４・５月分）'!Q34="","",'別紙様式2-2（４・５月分）'!Q34)</f>
        <v>ベア加算なし</v>
      </c>
      <c r="O41" s="1372"/>
      <c r="P41" s="1394"/>
      <c r="Q41" s="1508"/>
      <c r="R41" s="1392"/>
      <c r="S41" s="1398"/>
      <c r="T41" s="1463"/>
      <c r="U41" s="1571"/>
      <c r="V41" s="1467"/>
      <c r="W41" s="1469"/>
      <c r="X41" s="1539"/>
      <c r="Y41" s="1411"/>
      <c r="Z41" s="1539"/>
      <c r="AA41" s="1411"/>
      <c r="AB41" s="1539"/>
      <c r="AC41" s="1411"/>
      <c r="AD41" s="1539"/>
      <c r="AE41" s="1411"/>
      <c r="AF41" s="1411"/>
      <c r="AG41" s="1411"/>
      <c r="AH41" s="1413"/>
      <c r="AI41" s="1415"/>
      <c r="AJ41" s="1579"/>
      <c r="AK41" s="1498"/>
      <c r="AL41" s="1581"/>
      <c r="AM41" s="1589"/>
      <c r="AN41" s="1545"/>
      <c r="AO41" s="1537"/>
      <c r="AP41" s="1549"/>
      <c r="AQ41" s="1537"/>
      <c r="AR41" s="1551"/>
      <c r="AS41" s="1553"/>
      <c r="AT41" s="684" t="str">
        <f t="shared" ref="AT41" si="20">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51">
        <v>8</v>
      </c>
      <c r="B42" s="1286" t="str">
        <f>IF(基本情報入力シート!C61="","",基本情報入力シート!C61)</f>
        <v/>
      </c>
      <c r="C42" s="1263"/>
      <c r="D42" s="1263"/>
      <c r="E42" s="1263"/>
      <c r="F42" s="1264"/>
      <c r="G42" s="1268" t="str">
        <f>IF(基本情報入力シート!M61="","",基本情報入力シート!M61)</f>
        <v/>
      </c>
      <c r="H42" s="1268" t="str">
        <f>IF(基本情報入力シート!R61="","",基本情報入力シート!R61)</f>
        <v/>
      </c>
      <c r="I42" s="1268" t="str">
        <f>IF(基本情報入力シート!W61="","",基本情報入力シート!W61)</f>
        <v/>
      </c>
      <c r="J42" s="1375" t="str">
        <f>IF(基本情報入力シート!X61="","",基本情報入力シート!X61)</f>
        <v/>
      </c>
      <c r="K42" s="1268"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2" t="str">
        <f>IF('別紙様式2-3（６月以降分）'!U42="","",'別紙様式2-3（６月以降分）'!U42)</f>
        <v/>
      </c>
      <c r="V42" s="1460" t="str">
        <f>IFERROR(VLOOKUP(K42,【参考】数式用!$A$5:$AB$27,MATCH(U42,【参考】数式用!$B$4:$AB$4,0)+1,0),"")</f>
        <v/>
      </c>
      <c r="W42" s="1353" t="s">
        <v>19</v>
      </c>
      <c r="X42" s="1554">
        <f>'別紙様式2-3（６月以降分）'!X42</f>
        <v>6</v>
      </c>
      <c r="Y42" s="1357" t="s">
        <v>10</v>
      </c>
      <c r="Z42" s="1554">
        <f>'別紙様式2-3（６月以降分）'!Z42</f>
        <v>6</v>
      </c>
      <c r="AA42" s="1357" t="s">
        <v>45</v>
      </c>
      <c r="AB42" s="1554">
        <f>'別紙様式2-3（６月以降分）'!AB42</f>
        <v>7</v>
      </c>
      <c r="AC42" s="1357" t="s">
        <v>10</v>
      </c>
      <c r="AD42" s="1554">
        <f>'別紙様式2-3（６月以降分）'!AD42</f>
        <v>3</v>
      </c>
      <c r="AE42" s="1357" t="s">
        <v>2188</v>
      </c>
      <c r="AF42" s="1357" t="s">
        <v>24</v>
      </c>
      <c r="AG42" s="1357">
        <f>IF(X42&gt;=1,(AB42*12+AD42)-(X42*12+Z42)+1,"")</f>
        <v>10</v>
      </c>
      <c r="AH42" s="1363" t="s">
        <v>38</v>
      </c>
      <c r="AI42" s="1484" t="str">
        <f>'別紙様式2-3（６月以降分）'!AI42</f>
        <v/>
      </c>
      <c r="AJ42" s="1556" t="str">
        <f>'別紙様式2-3（６月以降分）'!AJ42</f>
        <v/>
      </c>
      <c r="AK42" s="1584">
        <f>'別紙様式2-3（６月以降分）'!AK42</f>
        <v>0</v>
      </c>
      <c r="AL42" s="1560" t="str">
        <f>IF('別紙様式2-3（６月以降分）'!AL42="","",'別紙様式2-3（６月以降分）'!AL42)</f>
        <v/>
      </c>
      <c r="AM42" s="1572">
        <f>'別紙様式2-3（６月以降分）'!AM42</f>
        <v>0</v>
      </c>
      <c r="AN42" s="1574"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68" t="str">
        <f>IF('別紙様式2-3（６月以降分）'!AS42="","",'別紙様式2-3（６月以降分）'!AS42)</f>
        <v/>
      </c>
      <c r="AT42" s="679" t="str">
        <f t="shared" ref="AT42" si="21">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86"/>
      <c r="C43" s="1263"/>
      <c r="D43" s="1263"/>
      <c r="E43" s="1263"/>
      <c r="F43" s="1264"/>
      <c r="G43" s="1268"/>
      <c r="H43" s="1268"/>
      <c r="I43" s="1268"/>
      <c r="J43" s="1375"/>
      <c r="K43" s="1268"/>
      <c r="L43" s="1454"/>
      <c r="M43" s="1456"/>
      <c r="N43" s="1373" t="str">
        <f>IF('別紙様式2-2（４・５月分）'!Q36="","",'別紙様式2-2（４・５月分）'!Q36)</f>
        <v/>
      </c>
      <c r="O43" s="1370"/>
      <c r="P43" s="1386"/>
      <c r="Q43" s="1387"/>
      <c r="R43" s="1388"/>
      <c r="S43" s="1396"/>
      <c r="T43" s="1417"/>
      <c r="U43" s="1563"/>
      <c r="V43" s="1461"/>
      <c r="W43" s="1354"/>
      <c r="X43" s="1555"/>
      <c r="Y43" s="1358"/>
      <c r="Z43" s="1555"/>
      <c r="AA43" s="1358"/>
      <c r="AB43" s="1555"/>
      <c r="AC43" s="1358"/>
      <c r="AD43" s="1555"/>
      <c r="AE43" s="1358"/>
      <c r="AF43" s="1358"/>
      <c r="AG43" s="1358"/>
      <c r="AH43" s="1364"/>
      <c r="AI43" s="1485"/>
      <c r="AJ43" s="1557"/>
      <c r="AK43" s="1585"/>
      <c r="AL43" s="1561"/>
      <c r="AM43" s="1573"/>
      <c r="AN43" s="1575"/>
      <c r="AO43" s="1407"/>
      <c r="AP43" s="1567"/>
      <c r="AQ43" s="1407"/>
      <c r="AR43" s="1587"/>
      <c r="AS43" s="1569"/>
      <c r="AT43" s="1535" t="str">
        <f t="shared" ref="AT43" si="22">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50"/>
      <c r="B44" s="1286"/>
      <c r="C44" s="1263"/>
      <c r="D44" s="1263"/>
      <c r="E44" s="1263"/>
      <c r="F44" s="1264"/>
      <c r="G44" s="1268"/>
      <c r="H44" s="1268"/>
      <c r="I44" s="1268"/>
      <c r="J44" s="1375"/>
      <c r="K44" s="1268"/>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0"/>
      <c r="V44" s="1466" t="str">
        <f>IFERROR(VLOOKUP(K42,【参考】数式用!$A$5:$AB$27,MATCH(U44,【参考】数式用!$B$4:$AB$4,0)+1,0),"")</f>
        <v/>
      </c>
      <c r="W44" s="1468" t="s">
        <v>19</v>
      </c>
      <c r="X44" s="1538"/>
      <c r="Y44" s="1410" t="s">
        <v>10</v>
      </c>
      <c r="Z44" s="1538"/>
      <c r="AA44" s="1410" t="s">
        <v>45</v>
      </c>
      <c r="AB44" s="1538"/>
      <c r="AC44" s="1410" t="s">
        <v>10</v>
      </c>
      <c r="AD44" s="1538"/>
      <c r="AE44" s="1410" t="s">
        <v>2188</v>
      </c>
      <c r="AF44" s="1410" t="s">
        <v>24</v>
      </c>
      <c r="AG44" s="1410" t="str">
        <f>IF(X44&gt;=1,(AB44*12+AD44)-(X44*12+Z44)+1,"")</f>
        <v/>
      </c>
      <c r="AH44" s="1412" t="s">
        <v>38</v>
      </c>
      <c r="AI44" s="1414" t="str">
        <f t="shared" ref="AI44" si="23">IFERROR(ROUNDDOWN(ROUND(L42*V44,0)*M42,0)*AG44,"")</f>
        <v/>
      </c>
      <c r="AJ44" s="1578" t="str">
        <f>IFERROR(ROUNDDOWN(ROUND((L42*(V44-AX42)),0)*M42,0)*AG44,"")</f>
        <v/>
      </c>
      <c r="AK44" s="1497" t="str">
        <f>IFERROR(ROUNDDOWN(ROUNDDOWN(ROUND(L42*VLOOKUP(K42,【参考】数式用!$A$5:$AB$27,MATCH("新加算Ⅳ",【参考】数式用!$B$4:$AB$4,0)+1,0),0)*M42,0)*AG44*0.5,0),"")</f>
        <v/>
      </c>
      <c r="AL44" s="1580"/>
      <c r="AM44" s="1588" t="str">
        <f>IFERROR(IF('別紙様式2-2（４・５月分）'!Q37="ベア加算","", IF(OR(U44="新加算Ⅰ",U44="新加算Ⅱ",U44="新加算Ⅲ",U44="新加算Ⅳ"),ROUNDDOWN(ROUND(L42*VLOOKUP(K42,【参考】数式用!$A$5:$I$27,MATCH("ベア加算",【参考】数式用!$B$4:$I$4,0)+1,0),0)*M42,0)*AG44,"")),"")</f>
        <v/>
      </c>
      <c r="AN44" s="1544"/>
      <c r="AO44" s="1536"/>
      <c r="AP44" s="1548"/>
      <c r="AQ44" s="1536"/>
      <c r="AR44" s="1550"/>
      <c r="AS44" s="1552"/>
      <c r="AT44" s="1535"/>
      <c r="AU44" s="554"/>
      <c r="AV44" s="1496" t="str">
        <f>IF(AND(AB42&lt;&gt;7,AD42&lt;&gt;3),"V列に色付け","")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69"/>
      <c r="H45" s="1269"/>
      <c r="I45" s="1269"/>
      <c r="J45" s="1376"/>
      <c r="K45" s="1269"/>
      <c r="L45" s="1455"/>
      <c r="M45" s="1457"/>
      <c r="N45" s="662" t="str">
        <f>IF('別紙様式2-2（４・５月分）'!Q37="","",'別紙様式2-2（４・５月分）'!Q37)</f>
        <v/>
      </c>
      <c r="O45" s="1372"/>
      <c r="P45" s="1394"/>
      <c r="Q45" s="1508"/>
      <c r="R45" s="1392"/>
      <c r="S45" s="1398"/>
      <c r="T45" s="1463"/>
      <c r="U45" s="1571"/>
      <c r="V45" s="1467"/>
      <c r="W45" s="1469"/>
      <c r="X45" s="1539"/>
      <c r="Y45" s="1411"/>
      <c r="Z45" s="1539"/>
      <c r="AA45" s="1411"/>
      <c r="AB45" s="1539"/>
      <c r="AC45" s="1411"/>
      <c r="AD45" s="1539"/>
      <c r="AE45" s="1411"/>
      <c r="AF45" s="1411"/>
      <c r="AG45" s="1411"/>
      <c r="AH45" s="1413"/>
      <c r="AI45" s="1415"/>
      <c r="AJ45" s="1579"/>
      <c r="AK45" s="1498"/>
      <c r="AL45" s="1581"/>
      <c r="AM45" s="1589"/>
      <c r="AN45" s="1545"/>
      <c r="AO45" s="1537"/>
      <c r="AP45" s="1549"/>
      <c r="AQ45" s="1537"/>
      <c r="AR45" s="1551"/>
      <c r="AS45" s="1553"/>
      <c r="AT45" s="684" t="str">
        <f t="shared" ref="AT45" si="24">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85" t="str">
        <f>IF(基本情報入力シート!C62="","",基本情報入力シート!C62)</f>
        <v/>
      </c>
      <c r="C46" s="1261"/>
      <c r="D46" s="1261"/>
      <c r="E46" s="1261"/>
      <c r="F46" s="1262"/>
      <c r="G46" s="1267" t="str">
        <f>IF(基本情報入力シート!M62="","",基本情報入力シート!M62)</f>
        <v/>
      </c>
      <c r="H46" s="1267" t="str">
        <f>IF(基本情報入力シート!R62="","",基本情報入力シート!R62)</f>
        <v/>
      </c>
      <c r="I46" s="1267" t="str">
        <f>IF(基本情報入力シート!W62="","",基本情報入力シート!W62)</f>
        <v/>
      </c>
      <c r="J46" s="1382" t="str">
        <f>IF(基本情報入力シート!X62="","",基本情報入力シート!X62)</f>
        <v/>
      </c>
      <c r="K46" s="1267"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2" t="str">
        <f>IF('別紙様式2-3（６月以降分）'!U46="","",'別紙様式2-3（６月以降分）'!U46)</f>
        <v/>
      </c>
      <c r="V46" s="1460" t="str">
        <f>IFERROR(VLOOKUP(K46,【参考】数式用!$A$5:$AB$27,MATCH(U46,【参考】数式用!$B$4:$AB$4,0)+1,0),"")</f>
        <v/>
      </c>
      <c r="W46" s="1353" t="s">
        <v>19</v>
      </c>
      <c r="X46" s="1554">
        <f>'別紙様式2-3（６月以降分）'!X46</f>
        <v>6</v>
      </c>
      <c r="Y46" s="1357" t="s">
        <v>10</v>
      </c>
      <c r="Z46" s="1554">
        <f>'別紙様式2-3（６月以降分）'!Z46</f>
        <v>6</v>
      </c>
      <c r="AA46" s="1357" t="s">
        <v>45</v>
      </c>
      <c r="AB46" s="1554">
        <f>'別紙様式2-3（６月以降分）'!AB46</f>
        <v>7</v>
      </c>
      <c r="AC46" s="1357" t="s">
        <v>10</v>
      </c>
      <c r="AD46" s="1554">
        <f>'別紙様式2-3（６月以降分）'!AD46</f>
        <v>3</v>
      </c>
      <c r="AE46" s="1357" t="s">
        <v>2188</v>
      </c>
      <c r="AF46" s="1357" t="s">
        <v>24</v>
      </c>
      <c r="AG46" s="1357">
        <f>IF(X46&gt;=1,(AB46*12+AD46)-(X46*12+Z46)+1,"")</f>
        <v>10</v>
      </c>
      <c r="AH46" s="1363" t="s">
        <v>38</v>
      </c>
      <c r="AI46" s="1484" t="str">
        <f>'別紙様式2-3（６月以降分）'!AI46</f>
        <v/>
      </c>
      <c r="AJ46" s="1556" t="str">
        <f>'別紙様式2-3（６月以降分）'!AJ46</f>
        <v/>
      </c>
      <c r="AK46" s="1584">
        <f>'別紙様式2-3（６月以降分）'!AK46</f>
        <v>0</v>
      </c>
      <c r="AL46" s="1560" t="str">
        <f>IF('別紙様式2-3（６月以降分）'!AL46="","",'別紙様式2-3（６月以降分）'!AL46)</f>
        <v/>
      </c>
      <c r="AM46" s="1572">
        <f>'別紙様式2-3（６月以降分）'!AM46</f>
        <v>0</v>
      </c>
      <c r="AN46" s="1574"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68" t="str">
        <f>IF('別紙様式2-3（６月以降分）'!AS46="","",'別紙様式2-3（６月以降分）'!AS46)</f>
        <v/>
      </c>
      <c r="AT46" s="679" t="str">
        <f t="shared" ref="AT46" si="25">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86"/>
      <c r="C47" s="1263"/>
      <c r="D47" s="1263"/>
      <c r="E47" s="1263"/>
      <c r="F47" s="1264"/>
      <c r="G47" s="1268"/>
      <c r="H47" s="1268"/>
      <c r="I47" s="1268"/>
      <c r="J47" s="1375"/>
      <c r="K47" s="1268"/>
      <c r="L47" s="1454"/>
      <c r="M47" s="1451"/>
      <c r="N47" s="1373" t="str">
        <f>IF('別紙様式2-2（４・５月分）'!Q39="","",'別紙様式2-2（４・５月分）'!Q39)</f>
        <v/>
      </c>
      <c r="O47" s="1370"/>
      <c r="P47" s="1386"/>
      <c r="Q47" s="1387"/>
      <c r="R47" s="1388"/>
      <c r="S47" s="1396"/>
      <c r="T47" s="1417"/>
      <c r="U47" s="1563"/>
      <c r="V47" s="1461"/>
      <c r="W47" s="1354"/>
      <c r="X47" s="1555"/>
      <c r="Y47" s="1358"/>
      <c r="Z47" s="1555"/>
      <c r="AA47" s="1358"/>
      <c r="AB47" s="1555"/>
      <c r="AC47" s="1358"/>
      <c r="AD47" s="1555"/>
      <c r="AE47" s="1358"/>
      <c r="AF47" s="1358"/>
      <c r="AG47" s="1358"/>
      <c r="AH47" s="1364"/>
      <c r="AI47" s="1485"/>
      <c r="AJ47" s="1557"/>
      <c r="AK47" s="1585"/>
      <c r="AL47" s="1561"/>
      <c r="AM47" s="1573"/>
      <c r="AN47" s="1575"/>
      <c r="AO47" s="1407"/>
      <c r="AP47" s="1567"/>
      <c r="AQ47" s="1407"/>
      <c r="AR47" s="1587"/>
      <c r="AS47" s="1569"/>
      <c r="AT47" s="1535" t="str">
        <f t="shared" ref="AT47" si="26">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50"/>
      <c r="B48" s="1286"/>
      <c r="C48" s="1263"/>
      <c r="D48" s="1263"/>
      <c r="E48" s="1263"/>
      <c r="F48" s="1264"/>
      <c r="G48" s="1268"/>
      <c r="H48" s="1268"/>
      <c r="I48" s="1268"/>
      <c r="J48" s="1375"/>
      <c r="K48" s="1268"/>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0"/>
      <c r="V48" s="1466" t="str">
        <f>IFERROR(VLOOKUP(K46,【参考】数式用!$A$5:$AB$27,MATCH(U48,【参考】数式用!$B$4:$AB$4,0)+1,0),"")</f>
        <v/>
      </c>
      <c r="W48" s="1468" t="s">
        <v>19</v>
      </c>
      <c r="X48" s="1538"/>
      <c r="Y48" s="1410" t="s">
        <v>10</v>
      </c>
      <c r="Z48" s="1538"/>
      <c r="AA48" s="1410" t="s">
        <v>45</v>
      </c>
      <c r="AB48" s="1538"/>
      <c r="AC48" s="1410" t="s">
        <v>10</v>
      </c>
      <c r="AD48" s="1538"/>
      <c r="AE48" s="1410" t="s">
        <v>2188</v>
      </c>
      <c r="AF48" s="1410" t="s">
        <v>24</v>
      </c>
      <c r="AG48" s="1410" t="str">
        <f>IF(X48&gt;=1,(AB48*12+AD48)-(X48*12+Z48)+1,"")</f>
        <v/>
      </c>
      <c r="AH48" s="1412" t="s">
        <v>38</v>
      </c>
      <c r="AI48" s="1414" t="str">
        <f t="shared" ref="AI48" si="27">IFERROR(ROUNDDOWN(ROUND(L46*V48,0)*M46,0)*AG48,"")</f>
        <v/>
      </c>
      <c r="AJ48" s="1578" t="str">
        <f>IFERROR(ROUNDDOWN(ROUND((L46*(V48-AX46)),0)*M46,0)*AG48,"")</f>
        <v/>
      </c>
      <c r="AK48" s="1497" t="str">
        <f>IFERROR(ROUNDDOWN(ROUNDDOWN(ROUND(L46*VLOOKUP(K46,【参考】数式用!$A$5:$AB$27,MATCH("新加算Ⅳ",【参考】数式用!$B$4:$AB$4,0)+1,0),0)*M46,0)*AG48*0.5,0),"")</f>
        <v/>
      </c>
      <c r="AL48" s="1580"/>
      <c r="AM48" s="1588" t="str">
        <f>IFERROR(IF('別紙様式2-2（４・５月分）'!Q40="ベア加算","", IF(OR(U48="新加算Ⅰ",U48="新加算Ⅱ",U48="新加算Ⅲ",U48="新加算Ⅳ"),ROUNDDOWN(ROUND(L46*VLOOKUP(K46,【参考】数式用!$A$5:$I$27,MATCH("ベア加算",【参考】数式用!$B$4:$I$4,0)+1,0),0)*M46,0)*AG48,"")),"")</f>
        <v/>
      </c>
      <c r="AN48" s="1544"/>
      <c r="AO48" s="1536"/>
      <c r="AP48" s="1548"/>
      <c r="AQ48" s="1536"/>
      <c r="AR48" s="1550"/>
      <c r="AS48" s="1552"/>
      <c r="AT48" s="1535"/>
      <c r="AU48" s="554"/>
      <c r="AV48" s="1496" t="str">
        <f>IF(AND(AB46&lt;&gt;7,AD46&lt;&gt;3),"V列に色付け","")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69"/>
      <c r="H49" s="1269"/>
      <c r="I49" s="1269"/>
      <c r="J49" s="1376"/>
      <c r="K49" s="1269"/>
      <c r="L49" s="1455"/>
      <c r="M49" s="1452"/>
      <c r="N49" s="662" t="str">
        <f>IF('別紙様式2-2（４・５月分）'!Q40="","",'別紙様式2-2（４・５月分）'!Q40)</f>
        <v/>
      </c>
      <c r="O49" s="1372"/>
      <c r="P49" s="1394"/>
      <c r="Q49" s="1508"/>
      <c r="R49" s="1392"/>
      <c r="S49" s="1398"/>
      <c r="T49" s="1463"/>
      <c r="U49" s="1571"/>
      <c r="V49" s="1467"/>
      <c r="W49" s="1469"/>
      <c r="X49" s="1539"/>
      <c r="Y49" s="1411"/>
      <c r="Z49" s="1539"/>
      <c r="AA49" s="1411"/>
      <c r="AB49" s="1539"/>
      <c r="AC49" s="1411"/>
      <c r="AD49" s="1539"/>
      <c r="AE49" s="1411"/>
      <c r="AF49" s="1411"/>
      <c r="AG49" s="1411"/>
      <c r="AH49" s="1413"/>
      <c r="AI49" s="1415"/>
      <c r="AJ49" s="1579"/>
      <c r="AK49" s="1498"/>
      <c r="AL49" s="1581"/>
      <c r="AM49" s="1589"/>
      <c r="AN49" s="1545"/>
      <c r="AO49" s="1537"/>
      <c r="AP49" s="1549"/>
      <c r="AQ49" s="1537"/>
      <c r="AR49" s="1551"/>
      <c r="AS49" s="1553"/>
      <c r="AT49" s="684" t="str">
        <f t="shared" ref="AT49" si="28">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85" t="str">
        <f>IF(基本情報入力シート!C63="","",基本情報入力シート!C63)</f>
        <v/>
      </c>
      <c r="C50" s="1261"/>
      <c r="D50" s="1261"/>
      <c r="E50" s="1261"/>
      <c r="F50" s="1262"/>
      <c r="G50" s="1267" t="str">
        <f>IF(基本情報入力シート!M63="","",基本情報入力シート!M63)</f>
        <v/>
      </c>
      <c r="H50" s="1267" t="str">
        <f>IF(基本情報入力シート!R63="","",基本情報入力シート!R63)</f>
        <v/>
      </c>
      <c r="I50" s="1267" t="str">
        <f>IF(基本情報入力シート!W63="","",基本情報入力シート!W63)</f>
        <v/>
      </c>
      <c r="J50" s="1382" t="str">
        <f>IF(基本情報入力シート!X63="","",基本情報入力シート!X63)</f>
        <v/>
      </c>
      <c r="K50" s="1267"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2" t="str">
        <f>IF('別紙様式2-3（６月以降分）'!U50="","",'別紙様式2-3（６月以降分）'!U50)</f>
        <v/>
      </c>
      <c r="V50" s="1460" t="str">
        <f>IFERROR(VLOOKUP(K50,【参考】数式用!$A$5:$AB$27,MATCH(U50,【参考】数式用!$B$4:$AB$4,0)+1,0),"")</f>
        <v/>
      </c>
      <c r="W50" s="1353" t="s">
        <v>19</v>
      </c>
      <c r="X50" s="1554">
        <f>'別紙様式2-3（６月以降分）'!X50</f>
        <v>6</v>
      </c>
      <c r="Y50" s="1357" t="s">
        <v>10</v>
      </c>
      <c r="Z50" s="1554">
        <f>'別紙様式2-3（６月以降分）'!Z50</f>
        <v>6</v>
      </c>
      <c r="AA50" s="1357" t="s">
        <v>45</v>
      </c>
      <c r="AB50" s="1554">
        <f>'別紙様式2-3（６月以降分）'!AB50</f>
        <v>7</v>
      </c>
      <c r="AC50" s="1357" t="s">
        <v>10</v>
      </c>
      <c r="AD50" s="1554">
        <f>'別紙様式2-3（６月以降分）'!AD50</f>
        <v>3</v>
      </c>
      <c r="AE50" s="1357" t="s">
        <v>2188</v>
      </c>
      <c r="AF50" s="1357" t="s">
        <v>24</v>
      </c>
      <c r="AG50" s="1357">
        <f>IF(X50&gt;=1,(AB50*12+AD50)-(X50*12+Z50)+1,"")</f>
        <v>10</v>
      </c>
      <c r="AH50" s="1363" t="s">
        <v>38</v>
      </c>
      <c r="AI50" s="1484" t="str">
        <f>'別紙様式2-3（６月以降分）'!AI50</f>
        <v/>
      </c>
      <c r="AJ50" s="1556" t="str">
        <f>'別紙様式2-3（６月以降分）'!AJ50</f>
        <v/>
      </c>
      <c r="AK50" s="1584">
        <f>'別紙様式2-3（６月以降分）'!AK50</f>
        <v>0</v>
      </c>
      <c r="AL50" s="1560" t="str">
        <f>IF('別紙様式2-3（６月以降分）'!AL50="","",'別紙様式2-3（６月以降分）'!AL50)</f>
        <v/>
      </c>
      <c r="AM50" s="1572">
        <f>'別紙様式2-3（６月以降分）'!AM50</f>
        <v>0</v>
      </c>
      <c r="AN50" s="1574"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68" t="str">
        <f>IF('別紙様式2-3（６月以降分）'!AS50="","",'別紙様式2-3（６月以降分）'!AS50)</f>
        <v/>
      </c>
      <c r="AT50" s="679" t="str">
        <f t="shared" ref="AT50" si="29">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86"/>
      <c r="C51" s="1401"/>
      <c r="D51" s="1401"/>
      <c r="E51" s="1401"/>
      <c r="F51" s="1264"/>
      <c r="G51" s="1268"/>
      <c r="H51" s="1268"/>
      <c r="I51" s="1268"/>
      <c r="J51" s="1375"/>
      <c r="K51" s="1268"/>
      <c r="L51" s="1454"/>
      <c r="M51" s="1456"/>
      <c r="N51" s="1373" t="str">
        <f>IF('別紙様式2-2（４・５月分）'!Q42="","",'別紙様式2-2（４・５月分）'!Q42)</f>
        <v/>
      </c>
      <c r="O51" s="1370"/>
      <c r="P51" s="1386"/>
      <c r="Q51" s="1387"/>
      <c r="R51" s="1388"/>
      <c r="S51" s="1396"/>
      <c r="T51" s="1417"/>
      <c r="U51" s="1563"/>
      <c r="V51" s="1461"/>
      <c r="W51" s="1354"/>
      <c r="X51" s="1555"/>
      <c r="Y51" s="1358"/>
      <c r="Z51" s="1555"/>
      <c r="AA51" s="1358"/>
      <c r="AB51" s="1555"/>
      <c r="AC51" s="1358"/>
      <c r="AD51" s="1555"/>
      <c r="AE51" s="1358"/>
      <c r="AF51" s="1358"/>
      <c r="AG51" s="1358"/>
      <c r="AH51" s="1364"/>
      <c r="AI51" s="1485"/>
      <c r="AJ51" s="1557"/>
      <c r="AK51" s="1585"/>
      <c r="AL51" s="1561"/>
      <c r="AM51" s="1573"/>
      <c r="AN51" s="1575"/>
      <c r="AO51" s="1407"/>
      <c r="AP51" s="1567"/>
      <c r="AQ51" s="1407"/>
      <c r="AR51" s="1587"/>
      <c r="AS51" s="1569"/>
      <c r="AT51" s="1535" t="str">
        <f t="shared" ref="AT51" si="30">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50"/>
      <c r="B52" s="1286"/>
      <c r="C52" s="1401"/>
      <c r="D52" s="1401"/>
      <c r="E52" s="1401"/>
      <c r="F52" s="1264"/>
      <c r="G52" s="1268"/>
      <c r="H52" s="1268"/>
      <c r="I52" s="1268"/>
      <c r="J52" s="1375"/>
      <c r="K52" s="1268"/>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0"/>
      <c r="V52" s="1466" t="str">
        <f>IFERROR(VLOOKUP(K50,【参考】数式用!$A$5:$AB$27,MATCH(U52,【参考】数式用!$B$4:$AB$4,0)+1,0),"")</f>
        <v/>
      </c>
      <c r="W52" s="1468" t="s">
        <v>19</v>
      </c>
      <c r="X52" s="1538"/>
      <c r="Y52" s="1410" t="s">
        <v>10</v>
      </c>
      <c r="Z52" s="1538"/>
      <c r="AA52" s="1410" t="s">
        <v>45</v>
      </c>
      <c r="AB52" s="1538"/>
      <c r="AC52" s="1410" t="s">
        <v>10</v>
      </c>
      <c r="AD52" s="1538"/>
      <c r="AE52" s="1410" t="s">
        <v>2188</v>
      </c>
      <c r="AF52" s="1410" t="s">
        <v>24</v>
      </c>
      <c r="AG52" s="1410" t="str">
        <f>IF(X52&gt;=1,(AB52*12+AD52)-(X52*12+Z52)+1,"")</f>
        <v/>
      </c>
      <c r="AH52" s="1412" t="s">
        <v>38</v>
      </c>
      <c r="AI52" s="1414" t="str">
        <f t="shared" ref="AI52" si="31">IFERROR(ROUNDDOWN(ROUND(L50*V52,0)*M50,0)*AG52,"")</f>
        <v/>
      </c>
      <c r="AJ52" s="1578" t="str">
        <f>IFERROR(ROUNDDOWN(ROUND((L50*(V52-AX50)),0)*M50,0)*AG52,"")</f>
        <v/>
      </c>
      <c r="AK52" s="1497" t="str">
        <f>IFERROR(ROUNDDOWN(ROUNDDOWN(ROUND(L50*VLOOKUP(K50,【参考】数式用!$A$5:$AB$27,MATCH("新加算Ⅳ",【参考】数式用!$B$4:$AB$4,0)+1,0),0)*M50,0)*AG52*0.5,0),"")</f>
        <v/>
      </c>
      <c r="AL52" s="1580"/>
      <c r="AM52" s="1588" t="str">
        <f>IFERROR(IF('別紙様式2-2（４・５月分）'!Q43="ベア加算","", IF(OR(U52="新加算Ⅰ",U52="新加算Ⅱ",U52="新加算Ⅲ",U52="新加算Ⅳ"),ROUNDDOWN(ROUND(L50*VLOOKUP(K50,【参考】数式用!$A$5:$I$27,MATCH("ベア加算",【参考】数式用!$B$4:$I$4,0)+1,0),0)*M50,0)*AG52,"")),"")</f>
        <v/>
      </c>
      <c r="AN52" s="1544"/>
      <c r="AO52" s="1536"/>
      <c r="AP52" s="1548"/>
      <c r="AQ52" s="1536"/>
      <c r="AR52" s="1550"/>
      <c r="AS52" s="1552"/>
      <c r="AT52" s="1535"/>
      <c r="AU52" s="554"/>
      <c r="AV52" s="1496" t="str">
        <f>IF(AND(AB50&lt;&gt;7,AD50&lt;&gt;3),"V列に色付け","")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69"/>
      <c r="H53" s="1269"/>
      <c r="I53" s="1269"/>
      <c r="J53" s="1376"/>
      <c r="K53" s="1269"/>
      <c r="L53" s="1455"/>
      <c r="M53" s="1457"/>
      <c r="N53" s="662" t="str">
        <f>IF('別紙様式2-2（４・５月分）'!Q43="","",'別紙様式2-2（４・５月分）'!Q43)</f>
        <v/>
      </c>
      <c r="O53" s="1372"/>
      <c r="P53" s="1394"/>
      <c r="Q53" s="1508"/>
      <c r="R53" s="1392"/>
      <c r="S53" s="1398"/>
      <c r="T53" s="1463"/>
      <c r="U53" s="1571"/>
      <c r="V53" s="1467"/>
      <c r="W53" s="1469"/>
      <c r="X53" s="1539"/>
      <c r="Y53" s="1411"/>
      <c r="Z53" s="1539"/>
      <c r="AA53" s="1411"/>
      <c r="AB53" s="1539"/>
      <c r="AC53" s="1411"/>
      <c r="AD53" s="1539"/>
      <c r="AE53" s="1411"/>
      <c r="AF53" s="1411"/>
      <c r="AG53" s="1411"/>
      <c r="AH53" s="1413"/>
      <c r="AI53" s="1415"/>
      <c r="AJ53" s="1579"/>
      <c r="AK53" s="1498"/>
      <c r="AL53" s="1581"/>
      <c r="AM53" s="1589"/>
      <c r="AN53" s="1545"/>
      <c r="AO53" s="1537"/>
      <c r="AP53" s="1549"/>
      <c r="AQ53" s="1537"/>
      <c r="AR53" s="1551"/>
      <c r="AS53" s="1553"/>
      <c r="AT53" s="684" t="str">
        <f t="shared" ref="AT53" si="32">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85" t="str">
        <f>IF(基本情報入力シート!C64="","",基本情報入力シート!C64)</f>
        <v/>
      </c>
      <c r="C54" s="1261"/>
      <c r="D54" s="1261"/>
      <c r="E54" s="1261"/>
      <c r="F54" s="1262"/>
      <c r="G54" s="1267" t="str">
        <f>IF(基本情報入力シート!M64="","",基本情報入力シート!M64)</f>
        <v/>
      </c>
      <c r="H54" s="1267" t="str">
        <f>IF(基本情報入力シート!R64="","",基本情報入力シート!R64)</f>
        <v/>
      </c>
      <c r="I54" s="1267" t="str">
        <f>IF(基本情報入力シート!W64="","",基本情報入力シート!W64)</f>
        <v/>
      </c>
      <c r="J54" s="1382" t="str">
        <f>IF(基本情報入力シート!X64="","",基本情報入力シート!X64)</f>
        <v/>
      </c>
      <c r="K54" s="1267"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2" t="str">
        <f>IF('別紙様式2-3（６月以降分）'!U54="","",'別紙様式2-3（６月以降分）'!U54)</f>
        <v/>
      </c>
      <c r="V54" s="1460" t="str">
        <f>IFERROR(VLOOKUP(K54,【参考】数式用!$A$5:$AB$27,MATCH(U54,【参考】数式用!$B$4:$AB$4,0)+1,0),"")</f>
        <v/>
      </c>
      <c r="W54" s="1353" t="s">
        <v>19</v>
      </c>
      <c r="X54" s="1554">
        <f>'別紙様式2-3（６月以降分）'!X54</f>
        <v>6</v>
      </c>
      <c r="Y54" s="1357" t="s">
        <v>10</v>
      </c>
      <c r="Z54" s="1554">
        <f>'別紙様式2-3（６月以降分）'!Z54</f>
        <v>6</v>
      </c>
      <c r="AA54" s="1357" t="s">
        <v>45</v>
      </c>
      <c r="AB54" s="1554">
        <f>'別紙様式2-3（６月以降分）'!AB54</f>
        <v>7</v>
      </c>
      <c r="AC54" s="1357" t="s">
        <v>10</v>
      </c>
      <c r="AD54" s="1554">
        <f>'別紙様式2-3（６月以降分）'!AD54</f>
        <v>3</v>
      </c>
      <c r="AE54" s="1357" t="s">
        <v>2188</v>
      </c>
      <c r="AF54" s="1357" t="s">
        <v>24</v>
      </c>
      <c r="AG54" s="1357">
        <f>IF(X54&gt;=1,(AB54*12+AD54)-(X54*12+Z54)+1,"")</f>
        <v>10</v>
      </c>
      <c r="AH54" s="1363" t="s">
        <v>38</v>
      </c>
      <c r="AI54" s="1484" t="str">
        <f>'別紙様式2-3（６月以降分）'!AI54</f>
        <v/>
      </c>
      <c r="AJ54" s="1556" t="str">
        <f>'別紙様式2-3（６月以降分）'!AJ54</f>
        <v/>
      </c>
      <c r="AK54" s="1584">
        <f>'別紙様式2-3（６月以降分）'!AK54</f>
        <v>0</v>
      </c>
      <c r="AL54" s="1560" t="str">
        <f>IF('別紙様式2-3（６月以降分）'!AL54="","",'別紙様式2-3（６月以降分）'!AL54)</f>
        <v/>
      </c>
      <c r="AM54" s="1572">
        <f>'別紙様式2-3（６月以降分）'!AM54</f>
        <v>0</v>
      </c>
      <c r="AN54" s="1574"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68" t="str">
        <f>IF('別紙様式2-3（６月以降分）'!AS54="","",'別紙様式2-3（６月以降分）'!AS54)</f>
        <v/>
      </c>
      <c r="AT54" s="679" t="str">
        <f t="shared" ref="AT54" si="33">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86"/>
      <c r="C55" s="1263"/>
      <c r="D55" s="1263"/>
      <c r="E55" s="1263"/>
      <c r="F55" s="1264"/>
      <c r="G55" s="1268"/>
      <c r="H55" s="1268"/>
      <c r="I55" s="1268"/>
      <c r="J55" s="1375"/>
      <c r="K55" s="1268"/>
      <c r="L55" s="1454"/>
      <c r="M55" s="1451"/>
      <c r="N55" s="1373" t="str">
        <f>IF('別紙様式2-2（４・５月分）'!Q45="","",'別紙様式2-2（４・５月分）'!Q45)</f>
        <v/>
      </c>
      <c r="O55" s="1370"/>
      <c r="P55" s="1386"/>
      <c r="Q55" s="1387"/>
      <c r="R55" s="1388"/>
      <c r="S55" s="1396"/>
      <c r="T55" s="1417"/>
      <c r="U55" s="1563"/>
      <c r="V55" s="1461"/>
      <c r="W55" s="1354"/>
      <c r="X55" s="1555"/>
      <c r="Y55" s="1358"/>
      <c r="Z55" s="1555"/>
      <c r="AA55" s="1358"/>
      <c r="AB55" s="1555"/>
      <c r="AC55" s="1358"/>
      <c r="AD55" s="1555"/>
      <c r="AE55" s="1358"/>
      <c r="AF55" s="1358"/>
      <c r="AG55" s="1358"/>
      <c r="AH55" s="1364"/>
      <c r="AI55" s="1485"/>
      <c r="AJ55" s="1557"/>
      <c r="AK55" s="1585"/>
      <c r="AL55" s="1561"/>
      <c r="AM55" s="1573"/>
      <c r="AN55" s="1575"/>
      <c r="AO55" s="1407"/>
      <c r="AP55" s="1567"/>
      <c r="AQ55" s="1407"/>
      <c r="AR55" s="1587"/>
      <c r="AS55" s="1569"/>
      <c r="AT55" s="1535" t="str">
        <f t="shared" ref="AT55" si="34">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50"/>
      <c r="B56" s="1286"/>
      <c r="C56" s="1263"/>
      <c r="D56" s="1263"/>
      <c r="E56" s="1263"/>
      <c r="F56" s="1264"/>
      <c r="G56" s="1268"/>
      <c r="H56" s="1268"/>
      <c r="I56" s="1268"/>
      <c r="J56" s="1375"/>
      <c r="K56" s="1268"/>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0"/>
      <c r="V56" s="1466" t="str">
        <f>IFERROR(VLOOKUP(K54,【参考】数式用!$A$5:$AB$27,MATCH(U56,【参考】数式用!$B$4:$AB$4,0)+1,0),"")</f>
        <v/>
      </c>
      <c r="W56" s="1468" t="s">
        <v>19</v>
      </c>
      <c r="X56" s="1538"/>
      <c r="Y56" s="1410" t="s">
        <v>10</v>
      </c>
      <c r="Z56" s="1538"/>
      <c r="AA56" s="1410" t="s">
        <v>45</v>
      </c>
      <c r="AB56" s="1538"/>
      <c r="AC56" s="1410" t="s">
        <v>10</v>
      </c>
      <c r="AD56" s="1538"/>
      <c r="AE56" s="1410" t="s">
        <v>2188</v>
      </c>
      <c r="AF56" s="1410" t="s">
        <v>24</v>
      </c>
      <c r="AG56" s="1410" t="str">
        <f>IF(X56&gt;=1,(AB56*12+AD56)-(X56*12+Z56)+1,"")</f>
        <v/>
      </c>
      <c r="AH56" s="1412" t="s">
        <v>38</v>
      </c>
      <c r="AI56" s="1414" t="str">
        <f t="shared" ref="AI56" si="35">IFERROR(ROUNDDOWN(ROUND(L54*V56,0)*M54,0)*AG56,"")</f>
        <v/>
      </c>
      <c r="AJ56" s="1578" t="str">
        <f>IFERROR(ROUNDDOWN(ROUND((L54*(V56-AX54)),0)*M54,0)*AG56,"")</f>
        <v/>
      </c>
      <c r="AK56" s="1497" t="str">
        <f>IFERROR(ROUNDDOWN(ROUNDDOWN(ROUND(L54*VLOOKUP(K54,【参考】数式用!$A$5:$AB$27,MATCH("新加算Ⅳ",【参考】数式用!$B$4:$AB$4,0)+1,0),0)*M54,0)*AG56*0.5,0),"")</f>
        <v/>
      </c>
      <c r="AL56" s="1580"/>
      <c r="AM56" s="1588" t="str">
        <f>IFERROR(IF('別紙様式2-2（４・５月分）'!Q46="ベア加算","", IF(OR(U56="新加算Ⅰ",U56="新加算Ⅱ",U56="新加算Ⅲ",U56="新加算Ⅳ"),ROUNDDOWN(ROUND(L54*VLOOKUP(K54,【参考】数式用!$A$5:$I$27,MATCH("ベア加算",【参考】数式用!$B$4:$I$4,0)+1,0),0)*M54,0)*AG56,"")),"")</f>
        <v/>
      </c>
      <c r="AN56" s="1544"/>
      <c r="AO56" s="1536"/>
      <c r="AP56" s="1548"/>
      <c r="AQ56" s="1536"/>
      <c r="AR56" s="1550"/>
      <c r="AS56" s="1552"/>
      <c r="AT56" s="1535"/>
      <c r="AU56" s="554"/>
      <c r="AV56" s="1496" t="str">
        <f>IF(AND(AB54&lt;&gt;7,AD54&lt;&gt;3),"V列に色付け","")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69"/>
      <c r="H57" s="1269"/>
      <c r="I57" s="1269"/>
      <c r="J57" s="1376"/>
      <c r="K57" s="1269"/>
      <c r="L57" s="1455"/>
      <c r="M57" s="1452"/>
      <c r="N57" s="662" t="str">
        <f>IF('別紙様式2-2（４・５月分）'!Q46="","",'別紙様式2-2（４・５月分）'!Q46)</f>
        <v/>
      </c>
      <c r="O57" s="1372"/>
      <c r="P57" s="1394"/>
      <c r="Q57" s="1508"/>
      <c r="R57" s="1392"/>
      <c r="S57" s="1398"/>
      <c r="T57" s="1463"/>
      <c r="U57" s="1571"/>
      <c r="V57" s="1467"/>
      <c r="W57" s="1469"/>
      <c r="X57" s="1539"/>
      <c r="Y57" s="1411"/>
      <c r="Z57" s="1539"/>
      <c r="AA57" s="1411"/>
      <c r="AB57" s="1539"/>
      <c r="AC57" s="1411"/>
      <c r="AD57" s="1539"/>
      <c r="AE57" s="1411"/>
      <c r="AF57" s="1411"/>
      <c r="AG57" s="1411"/>
      <c r="AH57" s="1413"/>
      <c r="AI57" s="1415"/>
      <c r="AJ57" s="1579"/>
      <c r="AK57" s="1498"/>
      <c r="AL57" s="1581"/>
      <c r="AM57" s="1589"/>
      <c r="AN57" s="1545"/>
      <c r="AO57" s="1537"/>
      <c r="AP57" s="1549"/>
      <c r="AQ57" s="1537"/>
      <c r="AR57" s="1551"/>
      <c r="AS57" s="1553"/>
      <c r="AT57" s="684" t="str">
        <f t="shared" ref="AT57" si="3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51">
        <v>12</v>
      </c>
      <c r="B58" s="1286" t="str">
        <f>IF(基本情報入力シート!C65="","",基本情報入力シート!C65)</f>
        <v/>
      </c>
      <c r="C58" s="1263"/>
      <c r="D58" s="1263"/>
      <c r="E58" s="1263"/>
      <c r="F58" s="1264"/>
      <c r="G58" s="1268" t="str">
        <f>IF(基本情報入力シート!M65="","",基本情報入力シート!M65)</f>
        <v/>
      </c>
      <c r="H58" s="1268" t="str">
        <f>IF(基本情報入力シート!R65="","",基本情報入力シート!R65)</f>
        <v/>
      </c>
      <c r="I58" s="1268" t="str">
        <f>IF(基本情報入力シート!W65="","",基本情報入力シート!W65)</f>
        <v/>
      </c>
      <c r="J58" s="1375" t="str">
        <f>IF(基本情報入力シート!X65="","",基本情報入力シート!X65)</f>
        <v/>
      </c>
      <c r="K58" s="1268"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2" t="str">
        <f>IF('別紙様式2-3（６月以降分）'!U58="","",'別紙様式2-3（６月以降分）'!U58)</f>
        <v/>
      </c>
      <c r="V58" s="1460" t="str">
        <f>IFERROR(VLOOKUP(K58,【参考】数式用!$A$5:$AB$27,MATCH(U58,【参考】数式用!$B$4:$AB$4,0)+1,0),"")</f>
        <v/>
      </c>
      <c r="W58" s="1353" t="s">
        <v>19</v>
      </c>
      <c r="X58" s="1554">
        <f>'別紙様式2-3（６月以降分）'!X58</f>
        <v>6</v>
      </c>
      <c r="Y58" s="1357" t="s">
        <v>10</v>
      </c>
      <c r="Z58" s="1554">
        <f>'別紙様式2-3（６月以降分）'!Z58</f>
        <v>6</v>
      </c>
      <c r="AA58" s="1357" t="s">
        <v>45</v>
      </c>
      <c r="AB58" s="1554">
        <f>'別紙様式2-3（６月以降分）'!AB58</f>
        <v>7</v>
      </c>
      <c r="AC58" s="1357" t="s">
        <v>10</v>
      </c>
      <c r="AD58" s="1554">
        <f>'別紙様式2-3（６月以降分）'!AD58</f>
        <v>3</v>
      </c>
      <c r="AE58" s="1357" t="s">
        <v>2188</v>
      </c>
      <c r="AF58" s="1357" t="s">
        <v>24</v>
      </c>
      <c r="AG58" s="1357">
        <f>IF(X58&gt;=1,(AB58*12+AD58)-(X58*12+Z58)+1,"")</f>
        <v>10</v>
      </c>
      <c r="AH58" s="1363" t="s">
        <v>38</v>
      </c>
      <c r="AI58" s="1484" t="str">
        <f>'別紙様式2-3（６月以降分）'!AI58</f>
        <v/>
      </c>
      <c r="AJ58" s="1556" t="str">
        <f>'別紙様式2-3（６月以降分）'!AJ58</f>
        <v/>
      </c>
      <c r="AK58" s="1584">
        <f>'別紙様式2-3（６月以降分）'!AK58</f>
        <v>0</v>
      </c>
      <c r="AL58" s="1560" t="str">
        <f>IF('別紙様式2-3（６月以降分）'!AL58="","",'別紙様式2-3（６月以降分）'!AL58)</f>
        <v/>
      </c>
      <c r="AM58" s="1572">
        <f>'別紙様式2-3（６月以降分）'!AM58</f>
        <v>0</v>
      </c>
      <c r="AN58" s="1574"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68" t="str">
        <f>IF('別紙様式2-3（６月以降分）'!AS58="","",'別紙様式2-3（６月以降分）'!AS58)</f>
        <v/>
      </c>
      <c r="AT58" s="679" t="str">
        <f t="shared" ref="AT58" si="3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86"/>
      <c r="C59" s="1263"/>
      <c r="D59" s="1263"/>
      <c r="E59" s="1263"/>
      <c r="F59" s="1264"/>
      <c r="G59" s="1268"/>
      <c r="H59" s="1268"/>
      <c r="I59" s="1268"/>
      <c r="J59" s="1375"/>
      <c r="K59" s="1268"/>
      <c r="L59" s="1454"/>
      <c r="M59" s="1456"/>
      <c r="N59" s="1373" t="str">
        <f>IF('別紙様式2-2（４・５月分）'!Q48="","",'別紙様式2-2（４・５月分）'!Q48)</f>
        <v/>
      </c>
      <c r="O59" s="1370"/>
      <c r="P59" s="1386"/>
      <c r="Q59" s="1387"/>
      <c r="R59" s="1388"/>
      <c r="S59" s="1396"/>
      <c r="T59" s="1417"/>
      <c r="U59" s="1563"/>
      <c r="V59" s="1461"/>
      <c r="W59" s="1354"/>
      <c r="X59" s="1555"/>
      <c r="Y59" s="1358"/>
      <c r="Z59" s="1555"/>
      <c r="AA59" s="1358"/>
      <c r="AB59" s="1555"/>
      <c r="AC59" s="1358"/>
      <c r="AD59" s="1555"/>
      <c r="AE59" s="1358"/>
      <c r="AF59" s="1358"/>
      <c r="AG59" s="1358"/>
      <c r="AH59" s="1364"/>
      <c r="AI59" s="1485"/>
      <c r="AJ59" s="1557"/>
      <c r="AK59" s="1585"/>
      <c r="AL59" s="1561"/>
      <c r="AM59" s="1573"/>
      <c r="AN59" s="1575"/>
      <c r="AO59" s="1407"/>
      <c r="AP59" s="1567"/>
      <c r="AQ59" s="1407"/>
      <c r="AR59" s="1587"/>
      <c r="AS59" s="1569"/>
      <c r="AT59" s="1535" t="str">
        <f t="shared" ref="AT59" si="3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50"/>
      <c r="B60" s="1286"/>
      <c r="C60" s="1263"/>
      <c r="D60" s="1263"/>
      <c r="E60" s="1263"/>
      <c r="F60" s="1264"/>
      <c r="G60" s="1268"/>
      <c r="H60" s="1268"/>
      <c r="I60" s="1268"/>
      <c r="J60" s="1375"/>
      <c r="K60" s="1268"/>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0"/>
      <c r="V60" s="1466" t="str">
        <f>IFERROR(VLOOKUP(K58,【参考】数式用!$A$5:$AB$27,MATCH(U60,【参考】数式用!$B$4:$AB$4,0)+1,0),"")</f>
        <v/>
      </c>
      <c r="W60" s="1468" t="s">
        <v>19</v>
      </c>
      <c r="X60" s="1538"/>
      <c r="Y60" s="1410" t="s">
        <v>10</v>
      </c>
      <c r="Z60" s="1538"/>
      <c r="AA60" s="1410" t="s">
        <v>45</v>
      </c>
      <c r="AB60" s="1538"/>
      <c r="AC60" s="1410" t="s">
        <v>10</v>
      </c>
      <c r="AD60" s="1538"/>
      <c r="AE60" s="1410" t="s">
        <v>2188</v>
      </c>
      <c r="AF60" s="1410" t="s">
        <v>24</v>
      </c>
      <c r="AG60" s="1410" t="str">
        <f>IF(X60&gt;=1,(AB60*12+AD60)-(X60*12+Z60)+1,"")</f>
        <v/>
      </c>
      <c r="AH60" s="1412" t="s">
        <v>38</v>
      </c>
      <c r="AI60" s="1414" t="str">
        <f t="shared" ref="AI60" si="39">IFERROR(ROUNDDOWN(ROUND(L58*V60,0)*M58,0)*AG60,"")</f>
        <v/>
      </c>
      <c r="AJ60" s="1578" t="str">
        <f>IFERROR(ROUNDDOWN(ROUND((L58*(V60-AX58)),0)*M58,0)*AG60,"")</f>
        <v/>
      </c>
      <c r="AK60" s="1497" t="str">
        <f>IFERROR(ROUNDDOWN(ROUNDDOWN(ROUND(L58*VLOOKUP(K58,【参考】数式用!$A$5:$AB$27,MATCH("新加算Ⅳ",【参考】数式用!$B$4:$AB$4,0)+1,0),0)*M58,0)*AG60*0.5,0),"")</f>
        <v/>
      </c>
      <c r="AL60" s="1580"/>
      <c r="AM60" s="1588" t="str">
        <f>IFERROR(IF('別紙様式2-2（４・５月分）'!Q49="ベア加算","", IF(OR(U60="新加算Ⅰ",U60="新加算Ⅱ",U60="新加算Ⅲ",U60="新加算Ⅳ"),ROUNDDOWN(ROUND(L58*VLOOKUP(K58,【参考】数式用!$A$5:$I$27,MATCH("ベア加算",【参考】数式用!$B$4:$I$4,0)+1,0),0)*M58,0)*AG60,"")),"")</f>
        <v/>
      </c>
      <c r="AN60" s="1544"/>
      <c r="AO60" s="1536"/>
      <c r="AP60" s="1548"/>
      <c r="AQ60" s="1536"/>
      <c r="AR60" s="1550"/>
      <c r="AS60" s="1552"/>
      <c r="AT60" s="1535"/>
      <c r="AU60" s="554"/>
      <c r="AV60" s="1496" t="str">
        <f>IF(AND(AB58&lt;&gt;7,AD58&lt;&gt;3),"V列に色付け","")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69"/>
      <c r="H61" s="1269"/>
      <c r="I61" s="1269"/>
      <c r="J61" s="1376"/>
      <c r="K61" s="1269"/>
      <c r="L61" s="1455"/>
      <c r="M61" s="1457"/>
      <c r="N61" s="662" t="str">
        <f>IF('別紙様式2-2（４・５月分）'!Q49="","",'別紙様式2-2（４・５月分）'!Q49)</f>
        <v/>
      </c>
      <c r="O61" s="1372"/>
      <c r="P61" s="1394"/>
      <c r="Q61" s="1508"/>
      <c r="R61" s="1392"/>
      <c r="S61" s="1398"/>
      <c r="T61" s="1463"/>
      <c r="U61" s="1571"/>
      <c r="V61" s="1467"/>
      <c r="W61" s="1469"/>
      <c r="X61" s="1539"/>
      <c r="Y61" s="1411"/>
      <c r="Z61" s="1539"/>
      <c r="AA61" s="1411"/>
      <c r="AB61" s="1539"/>
      <c r="AC61" s="1411"/>
      <c r="AD61" s="1539"/>
      <c r="AE61" s="1411"/>
      <c r="AF61" s="1411"/>
      <c r="AG61" s="1411"/>
      <c r="AH61" s="1413"/>
      <c r="AI61" s="1415"/>
      <c r="AJ61" s="1579"/>
      <c r="AK61" s="1498"/>
      <c r="AL61" s="1581"/>
      <c r="AM61" s="1589"/>
      <c r="AN61" s="1545"/>
      <c r="AO61" s="1537"/>
      <c r="AP61" s="1549"/>
      <c r="AQ61" s="1537"/>
      <c r="AR61" s="1551"/>
      <c r="AS61" s="1553"/>
      <c r="AT61" s="684" t="str">
        <f t="shared" ref="AT61" si="40">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85" t="str">
        <f>IF(基本情報入力シート!C66="","",基本情報入力シート!C66)</f>
        <v/>
      </c>
      <c r="C62" s="1261"/>
      <c r="D62" s="1261"/>
      <c r="E62" s="1261"/>
      <c r="F62" s="1262"/>
      <c r="G62" s="1267" t="str">
        <f>IF(基本情報入力シート!M66="","",基本情報入力シート!M66)</f>
        <v/>
      </c>
      <c r="H62" s="1267" t="str">
        <f>IF(基本情報入力シート!R66="","",基本情報入力シート!R66)</f>
        <v/>
      </c>
      <c r="I62" s="1267" t="str">
        <f>IF(基本情報入力シート!W66="","",基本情報入力シート!W66)</f>
        <v/>
      </c>
      <c r="J62" s="1382" t="str">
        <f>IF(基本情報入力シート!X66="","",基本情報入力シート!X66)</f>
        <v/>
      </c>
      <c r="K62" s="1267"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2" t="str">
        <f>IF('別紙様式2-3（６月以降分）'!U62="","",'別紙様式2-3（６月以降分）'!U62)</f>
        <v/>
      </c>
      <c r="V62" s="1460" t="str">
        <f>IFERROR(VLOOKUP(K62,【参考】数式用!$A$5:$AB$27,MATCH(U62,【参考】数式用!$B$4:$AB$4,0)+1,0),"")</f>
        <v/>
      </c>
      <c r="W62" s="1353" t="s">
        <v>19</v>
      </c>
      <c r="X62" s="1554">
        <f>'別紙様式2-3（６月以降分）'!X62</f>
        <v>6</v>
      </c>
      <c r="Y62" s="1357" t="s">
        <v>10</v>
      </c>
      <c r="Z62" s="1554">
        <f>'別紙様式2-3（６月以降分）'!Z62</f>
        <v>6</v>
      </c>
      <c r="AA62" s="1357" t="s">
        <v>45</v>
      </c>
      <c r="AB62" s="1554">
        <f>'別紙様式2-3（６月以降分）'!AB62</f>
        <v>7</v>
      </c>
      <c r="AC62" s="1357" t="s">
        <v>10</v>
      </c>
      <c r="AD62" s="1554">
        <f>'別紙様式2-3（６月以降分）'!AD62</f>
        <v>3</v>
      </c>
      <c r="AE62" s="1357" t="s">
        <v>2188</v>
      </c>
      <c r="AF62" s="1357" t="s">
        <v>24</v>
      </c>
      <c r="AG62" s="1357">
        <f>IF(X62&gt;=1,(AB62*12+AD62)-(X62*12+Z62)+1,"")</f>
        <v>10</v>
      </c>
      <c r="AH62" s="1363" t="s">
        <v>38</v>
      </c>
      <c r="AI62" s="1484" t="str">
        <f>'別紙様式2-3（６月以降分）'!AI62</f>
        <v/>
      </c>
      <c r="AJ62" s="1556" t="str">
        <f>'別紙様式2-3（６月以降分）'!AJ62</f>
        <v/>
      </c>
      <c r="AK62" s="1584">
        <f>'別紙様式2-3（６月以降分）'!AK62</f>
        <v>0</v>
      </c>
      <c r="AL62" s="1560" t="str">
        <f>IF('別紙様式2-3（６月以降分）'!AL62="","",'別紙様式2-3（６月以降分）'!AL62)</f>
        <v/>
      </c>
      <c r="AM62" s="1572">
        <f>'別紙様式2-3（６月以降分）'!AM62</f>
        <v>0</v>
      </c>
      <c r="AN62" s="1574"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68" t="str">
        <f>IF('別紙様式2-3（６月以降分）'!AS62="","",'別紙様式2-3（６月以降分）'!AS62)</f>
        <v/>
      </c>
      <c r="AT62" s="679" t="str">
        <f t="shared" ref="AT62" si="41">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86"/>
      <c r="C63" s="1263"/>
      <c r="D63" s="1263"/>
      <c r="E63" s="1263"/>
      <c r="F63" s="1264"/>
      <c r="G63" s="1268"/>
      <c r="H63" s="1268"/>
      <c r="I63" s="1268"/>
      <c r="J63" s="1375"/>
      <c r="K63" s="1268"/>
      <c r="L63" s="1454"/>
      <c r="M63" s="1451"/>
      <c r="N63" s="1373" t="str">
        <f>IF('別紙様式2-2（４・５月分）'!Q51="","",'別紙様式2-2（４・５月分）'!Q51)</f>
        <v/>
      </c>
      <c r="O63" s="1370"/>
      <c r="P63" s="1386"/>
      <c r="Q63" s="1387"/>
      <c r="R63" s="1388"/>
      <c r="S63" s="1396"/>
      <c r="T63" s="1417"/>
      <c r="U63" s="1563"/>
      <c r="V63" s="1461"/>
      <c r="W63" s="1354"/>
      <c r="X63" s="1555"/>
      <c r="Y63" s="1358"/>
      <c r="Z63" s="1555"/>
      <c r="AA63" s="1358"/>
      <c r="AB63" s="1555"/>
      <c r="AC63" s="1358"/>
      <c r="AD63" s="1555"/>
      <c r="AE63" s="1358"/>
      <c r="AF63" s="1358"/>
      <c r="AG63" s="1358"/>
      <c r="AH63" s="1364"/>
      <c r="AI63" s="1485"/>
      <c r="AJ63" s="1557"/>
      <c r="AK63" s="1585"/>
      <c r="AL63" s="1561"/>
      <c r="AM63" s="1573"/>
      <c r="AN63" s="1575"/>
      <c r="AO63" s="1407"/>
      <c r="AP63" s="1567"/>
      <c r="AQ63" s="1407"/>
      <c r="AR63" s="1587"/>
      <c r="AS63" s="1569"/>
      <c r="AT63" s="1535" t="str">
        <f t="shared" ref="AT63" si="42">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50"/>
      <c r="B64" s="1286"/>
      <c r="C64" s="1263"/>
      <c r="D64" s="1263"/>
      <c r="E64" s="1263"/>
      <c r="F64" s="1264"/>
      <c r="G64" s="1268"/>
      <c r="H64" s="1268"/>
      <c r="I64" s="1268"/>
      <c r="J64" s="1375"/>
      <c r="K64" s="1268"/>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0"/>
      <c r="V64" s="1466" t="str">
        <f>IFERROR(VLOOKUP(K62,【参考】数式用!$A$5:$AB$27,MATCH(U64,【参考】数式用!$B$4:$AB$4,0)+1,0),"")</f>
        <v/>
      </c>
      <c r="W64" s="1468" t="s">
        <v>19</v>
      </c>
      <c r="X64" s="1538"/>
      <c r="Y64" s="1410" t="s">
        <v>10</v>
      </c>
      <c r="Z64" s="1538"/>
      <c r="AA64" s="1410" t="s">
        <v>45</v>
      </c>
      <c r="AB64" s="1538"/>
      <c r="AC64" s="1410" t="s">
        <v>10</v>
      </c>
      <c r="AD64" s="1538"/>
      <c r="AE64" s="1410" t="s">
        <v>2188</v>
      </c>
      <c r="AF64" s="1410" t="s">
        <v>24</v>
      </c>
      <c r="AG64" s="1410" t="str">
        <f>IF(X64&gt;=1,(AB64*12+AD64)-(X64*12+Z64)+1,"")</f>
        <v/>
      </c>
      <c r="AH64" s="1412" t="s">
        <v>38</v>
      </c>
      <c r="AI64" s="1414" t="str">
        <f t="shared" ref="AI64" si="43">IFERROR(ROUNDDOWN(ROUND(L62*V64,0)*M62,0)*AG64,"")</f>
        <v/>
      </c>
      <c r="AJ64" s="1578" t="str">
        <f>IFERROR(ROUNDDOWN(ROUND((L62*(V64-AX62)),0)*M62,0)*AG64,"")</f>
        <v/>
      </c>
      <c r="AK64" s="1497" t="str">
        <f>IFERROR(ROUNDDOWN(ROUNDDOWN(ROUND(L62*VLOOKUP(K62,【参考】数式用!$A$5:$AB$27,MATCH("新加算Ⅳ",【参考】数式用!$B$4:$AB$4,0)+1,0),0)*M62,0)*AG64*0.5,0),"")</f>
        <v/>
      </c>
      <c r="AL64" s="1580"/>
      <c r="AM64" s="1588" t="str">
        <f>IFERROR(IF('別紙様式2-2（４・５月分）'!Q52="ベア加算","", IF(OR(U64="新加算Ⅰ",U64="新加算Ⅱ",U64="新加算Ⅲ",U64="新加算Ⅳ"),ROUNDDOWN(ROUND(L62*VLOOKUP(K62,【参考】数式用!$A$5:$I$27,MATCH("ベア加算",【参考】数式用!$B$4:$I$4,0)+1,0),0)*M62,0)*AG64,"")),"")</f>
        <v/>
      </c>
      <c r="AN64" s="1544"/>
      <c r="AO64" s="1536"/>
      <c r="AP64" s="1548"/>
      <c r="AQ64" s="1536"/>
      <c r="AR64" s="1550"/>
      <c r="AS64" s="1552"/>
      <c r="AT64" s="1535"/>
      <c r="AU64" s="554"/>
      <c r="AV64" s="1496" t="str">
        <f>IF(AND(AB62&lt;&gt;7,AD62&lt;&gt;3),"V列に色付け","")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69"/>
      <c r="H65" s="1269"/>
      <c r="I65" s="1269"/>
      <c r="J65" s="1376"/>
      <c r="K65" s="1269"/>
      <c r="L65" s="1455"/>
      <c r="M65" s="1452"/>
      <c r="N65" s="662" t="str">
        <f>IF('別紙様式2-2（４・５月分）'!Q52="","",'別紙様式2-2（４・５月分）'!Q52)</f>
        <v/>
      </c>
      <c r="O65" s="1372"/>
      <c r="P65" s="1394"/>
      <c r="Q65" s="1508"/>
      <c r="R65" s="1392"/>
      <c r="S65" s="1398"/>
      <c r="T65" s="1463"/>
      <c r="U65" s="1571"/>
      <c r="V65" s="1467"/>
      <c r="W65" s="1469"/>
      <c r="X65" s="1539"/>
      <c r="Y65" s="1411"/>
      <c r="Z65" s="1539"/>
      <c r="AA65" s="1411"/>
      <c r="AB65" s="1539"/>
      <c r="AC65" s="1411"/>
      <c r="AD65" s="1539"/>
      <c r="AE65" s="1411"/>
      <c r="AF65" s="1411"/>
      <c r="AG65" s="1411"/>
      <c r="AH65" s="1413"/>
      <c r="AI65" s="1415"/>
      <c r="AJ65" s="1579"/>
      <c r="AK65" s="1498"/>
      <c r="AL65" s="1581"/>
      <c r="AM65" s="1589"/>
      <c r="AN65" s="1545"/>
      <c r="AO65" s="1537"/>
      <c r="AP65" s="1549"/>
      <c r="AQ65" s="1537"/>
      <c r="AR65" s="1551"/>
      <c r="AS65" s="1553"/>
      <c r="AT65" s="684" t="str">
        <f t="shared" ref="AT65" si="44">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51">
        <v>14</v>
      </c>
      <c r="B66" s="1286" t="str">
        <f>IF(基本情報入力シート!C67="","",基本情報入力シート!C67)</f>
        <v/>
      </c>
      <c r="C66" s="1263"/>
      <c r="D66" s="1263"/>
      <c r="E66" s="1263"/>
      <c r="F66" s="1264"/>
      <c r="G66" s="1268" t="str">
        <f>IF(基本情報入力シート!M67="","",基本情報入力シート!M67)</f>
        <v/>
      </c>
      <c r="H66" s="1268" t="str">
        <f>IF(基本情報入力シート!R67="","",基本情報入力シート!R67)</f>
        <v/>
      </c>
      <c r="I66" s="1268" t="str">
        <f>IF(基本情報入力シート!W67="","",基本情報入力シート!W67)</f>
        <v/>
      </c>
      <c r="J66" s="1375" t="str">
        <f>IF(基本情報入力シート!X67="","",基本情報入力シート!X67)</f>
        <v/>
      </c>
      <c r="K66" s="1268"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2" t="str">
        <f>IF('別紙様式2-3（６月以降分）'!U66="","",'別紙様式2-3（６月以降分）'!U66)</f>
        <v/>
      </c>
      <c r="V66" s="1460" t="str">
        <f>IFERROR(VLOOKUP(K66,【参考】数式用!$A$5:$AB$27,MATCH(U66,【参考】数式用!$B$4:$AB$4,0)+1,0),"")</f>
        <v/>
      </c>
      <c r="W66" s="1353" t="s">
        <v>19</v>
      </c>
      <c r="X66" s="1554">
        <f>'別紙様式2-3（６月以降分）'!X66</f>
        <v>6</v>
      </c>
      <c r="Y66" s="1357" t="s">
        <v>10</v>
      </c>
      <c r="Z66" s="1554">
        <f>'別紙様式2-3（６月以降分）'!Z66</f>
        <v>6</v>
      </c>
      <c r="AA66" s="1357" t="s">
        <v>45</v>
      </c>
      <c r="AB66" s="1554">
        <f>'別紙様式2-3（６月以降分）'!AB66</f>
        <v>7</v>
      </c>
      <c r="AC66" s="1357" t="s">
        <v>10</v>
      </c>
      <c r="AD66" s="1554">
        <f>'別紙様式2-3（６月以降分）'!AD66</f>
        <v>3</v>
      </c>
      <c r="AE66" s="1357" t="s">
        <v>2188</v>
      </c>
      <c r="AF66" s="1357" t="s">
        <v>24</v>
      </c>
      <c r="AG66" s="1357">
        <f>IF(X66&gt;=1,(AB66*12+AD66)-(X66*12+Z66)+1,"")</f>
        <v>10</v>
      </c>
      <c r="AH66" s="1363" t="s">
        <v>38</v>
      </c>
      <c r="AI66" s="1484" t="str">
        <f>'別紙様式2-3（６月以降分）'!AI66</f>
        <v/>
      </c>
      <c r="AJ66" s="1556" t="str">
        <f>'別紙様式2-3（６月以降分）'!AJ66</f>
        <v/>
      </c>
      <c r="AK66" s="1584">
        <f>'別紙様式2-3（６月以降分）'!AK66</f>
        <v>0</v>
      </c>
      <c r="AL66" s="1560" t="str">
        <f>IF('別紙様式2-3（６月以降分）'!AL66="","",'別紙様式2-3（６月以降分）'!AL66)</f>
        <v/>
      </c>
      <c r="AM66" s="1572">
        <f>'別紙様式2-3（６月以降分）'!AM66</f>
        <v>0</v>
      </c>
      <c r="AN66" s="1574"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68" t="str">
        <f>IF('別紙様式2-3（６月以降分）'!AS66="","",'別紙様式2-3（６月以降分）'!AS66)</f>
        <v/>
      </c>
      <c r="AT66" s="679" t="str">
        <f t="shared" ref="AT66" si="45">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86"/>
      <c r="C67" s="1263"/>
      <c r="D67" s="1263"/>
      <c r="E67" s="1263"/>
      <c r="F67" s="1264"/>
      <c r="G67" s="1268"/>
      <c r="H67" s="1268"/>
      <c r="I67" s="1268"/>
      <c r="J67" s="1375"/>
      <c r="K67" s="1268"/>
      <c r="L67" s="1454"/>
      <c r="M67" s="1456"/>
      <c r="N67" s="1373" t="str">
        <f>IF('別紙様式2-2（４・５月分）'!Q54="","",'別紙様式2-2（４・５月分）'!Q54)</f>
        <v/>
      </c>
      <c r="O67" s="1370"/>
      <c r="P67" s="1386"/>
      <c r="Q67" s="1387"/>
      <c r="R67" s="1388"/>
      <c r="S67" s="1396"/>
      <c r="T67" s="1417"/>
      <c r="U67" s="1563"/>
      <c r="V67" s="1461"/>
      <c r="W67" s="1354"/>
      <c r="X67" s="1555"/>
      <c r="Y67" s="1358"/>
      <c r="Z67" s="1555"/>
      <c r="AA67" s="1358"/>
      <c r="AB67" s="1555"/>
      <c r="AC67" s="1358"/>
      <c r="AD67" s="1555"/>
      <c r="AE67" s="1358"/>
      <c r="AF67" s="1358"/>
      <c r="AG67" s="1358"/>
      <c r="AH67" s="1364"/>
      <c r="AI67" s="1485"/>
      <c r="AJ67" s="1557"/>
      <c r="AK67" s="1585"/>
      <c r="AL67" s="1561"/>
      <c r="AM67" s="1573"/>
      <c r="AN67" s="1575"/>
      <c r="AO67" s="1407"/>
      <c r="AP67" s="1567"/>
      <c r="AQ67" s="1407"/>
      <c r="AR67" s="1587"/>
      <c r="AS67" s="1569"/>
      <c r="AT67" s="1535" t="str">
        <f t="shared" ref="AT67" si="46">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50"/>
      <c r="B68" s="1286"/>
      <c r="C68" s="1263"/>
      <c r="D68" s="1263"/>
      <c r="E68" s="1263"/>
      <c r="F68" s="1264"/>
      <c r="G68" s="1268"/>
      <c r="H68" s="1268"/>
      <c r="I68" s="1268"/>
      <c r="J68" s="1375"/>
      <c r="K68" s="1268"/>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0"/>
      <c r="V68" s="1466" t="str">
        <f>IFERROR(VLOOKUP(K66,【参考】数式用!$A$5:$AB$27,MATCH(U68,【参考】数式用!$B$4:$AB$4,0)+1,0),"")</f>
        <v/>
      </c>
      <c r="W68" s="1468" t="s">
        <v>19</v>
      </c>
      <c r="X68" s="1538"/>
      <c r="Y68" s="1410" t="s">
        <v>10</v>
      </c>
      <c r="Z68" s="1538"/>
      <c r="AA68" s="1410" t="s">
        <v>45</v>
      </c>
      <c r="AB68" s="1538"/>
      <c r="AC68" s="1410" t="s">
        <v>10</v>
      </c>
      <c r="AD68" s="1538"/>
      <c r="AE68" s="1410" t="s">
        <v>2188</v>
      </c>
      <c r="AF68" s="1410" t="s">
        <v>24</v>
      </c>
      <c r="AG68" s="1410" t="str">
        <f>IF(X68&gt;=1,(AB68*12+AD68)-(X68*12+Z68)+1,"")</f>
        <v/>
      </c>
      <c r="AH68" s="1412" t="s">
        <v>38</v>
      </c>
      <c r="AI68" s="1414" t="str">
        <f t="shared" ref="AI68" si="47">IFERROR(ROUNDDOWN(ROUND(L66*V68,0)*M66,0)*AG68,"")</f>
        <v/>
      </c>
      <c r="AJ68" s="1578" t="str">
        <f>IFERROR(ROUNDDOWN(ROUND((L66*(V68-AX66)),0)*M66,0)*AG68,"")</f>
        <v/>
      </c>
      <c r="AK68" s="1497" t="str">
        <f>IFERROR(ROUNDDOWN(ROUNDDOWN(ROUND(L66*VLOOKUP(K66,【参考】数式用!$A$5:$AB$27,MATCH("新加算Ⅳ",【参考】数式用!$B$4:$AB$4,0)+1,0),0)*M66,0)*AG68*0.5,0),"")</f>
        <v/>
      </c>
      <c r="AL68" s="1580"/>
      <c r="AM68" s="1588" t="str">
        <f>IFERROR(IF('別紙様式2-2（４・５月分）'!Q55="ベア加算","", IF(OR(U68="新加算Ⅰ",U68="新加算Ⅱ",U68="新加算Ⅲ",U68="新加算Ⅳ"),ROUNDDOWN(ROUND(L66*VLOOKUP(K66,【参考】数式用!$A$5:$I$27,MATCH("ベア加算",【参考】数式用!$B$4:$I$4,0)+1,0),0)*M66,0)*AG68,"")),"")</f>
        <v/>
      </c>
      <c r="AN68" s="1544"/>
      <c r="AO68" s="1536"/>
      <c r="AP68" s="1548"/>
      <c r="AQ68" s="1536"/>
      <c r="AR68" s="1550"/>
      <c r="AS68" s="1552"/>
      <c r="AT68" s="1535"/>
      <c r="AU68" s="554"/>
      <c r="AV68" s="1496" t="str">
        <f>IF(AND(AB66&lt;&gt;7,AD66&lt;&gt;3),"V列に色付け","")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69"/>
      <c r="H69" s="1269"/>
      <c r="I69" s="1269"/>
      <c r="J69" s="1376"/>
      <c r="K69" s="1269"/>
      <c r="L69" s="1455"/>
      <c r="M69" s="1457"/>
      <c r="N69" s="662" t="str">
        <f>IF('別紙様式2-2（４・５月分）'!Q55="","",'別紙様式2-2（４・５月分）'!Q55)</f>
        <v/>
      </c>
      <c r="O69" s="1372"/>
      <c r="P69" s="1394"/>
      <c r="Q69" s="1508"/>
      <c r="R69" s="1392"/>
      <c r="S69" s="1398"/>
      <c r="T69" s="1463"/>
      <c r="U69" s="1571"/>
      <c r="V69" s="1467"/>
      <c r="W69" s="1469"/>
      <c r="X69" s="1539"/>
      <c r="Y69" s="1411"/>
      <c r="Z69" s="1539"/>
      <c r="AA69" s="1411"/>
      <c r="AB69" s="1539"/>
      <c r="AC69" s="1411"/>
      <c r="AD69" s="1539"/>
      <c r="AE69" s="1411"/>
      <c r="AF69" s="1411"/>
      <c r="AG69" s="1411"/>
      <c r="AH69" s="1413"/>
      <c r="AI69" s="1415"/>
      <c r="AJ69" s="1579"/>
      <c r="AK69" s="1498"/>
      <c r="AL69" s="1581"/>
      <c r="AM69" s="1589"/>
      <c r="AN69" s="1545"/>
      <c r="AO69" s="1537"/>
      <c r="AP69" s="1549"/>
      <c r="AQ69" s="1537"/>
      <c r="AR69" s="1551"/>
      <c r="AS69" s="1553"/>
      <c r="AT69" s="684" t="str">
        <f t="shared" ref="AT69" si="48">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85" t="str">
        <f>IF(基本情報入力シート!C68="","",基本情報入力シート!C68)</f>
        <v/>
      </c>
      <c r="C70" s="1261"/>
      <c r="D70" s="1261"/>
      <c r="E70" s="1261"/>
      <c r="F70" s="1262"/>
      <c r="G70" s="1267" t="str">
        <f>IF(基本情報入力シート!M68="","",基本情報入力シート!M68)</f>
        <v/>
      </c>
      <c r="H70" s="1267" t="str">
        <f>IF(基本情報入力シート!R68="","",基本情報入力シート!R68)</f>
        <v/>
      </c>
      <c r="I70" s="1267" t="str">
        <f>IF(基本情報入力シート!W68="","",基本情報入力シート!W68)</f>
        <v/>
      </c>
      <c r="J70" s="1382" t="str">
        <f>IF(基本情報入力シート!X68="","",基本情報入力シート!X68)</f>
        <v/>
      </c>
      <c r="K70" s="1267"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2" t="str">
        <f>IF('別紙様式2-3（６月以降分）'!U70="","",'別紙様式2-3（６月以降分）'!U70)</f>
        <v/>
      </c>
      <c r="V70" s="1460" t="str">
        <f>IFERROR(VLOOKUP(K70,【参考】数式用!$A$5:$AB$27,MATCH(U70,【参考】数式用!$B$4:$AB$4,0)+1,0),"")</f>
        <v/>
      </c>
      <c r="W70" s="1353" t="s">
        <v>19</v>
      </c>
      <c r="X70" s="1554">
        <f>'別紙様式2-3（６月以降分）'!X70</f>
        <v>6</v>
      </c>
      <c r="Y70" s="1357" t="s">
        <v>10</v>
      </c>
      <c r="Z70" s="1554">
        <f>'別紙様式2-3（６月以降分）'!Z70</f>
        <v>6</v>
      </c>
      <c r="AA70" s="1357" t="s">
        <v>45</v>
      </c>
      <c r="AB70" s="1554">
        <f>'別紙様式2-3（６月以降分）'!AB70</f>
        <v>7</v>
      </c>
      <c r="AC70" s="1357" t="s">
        <v>10</v>
      </c>
      <c r="AD70" s="1554">
        <f>'別紙様式2-3（６月以降分）'!AD70</f>
        <v>3</v>
      </c>
      <c r="AE70" s="1357" t="s">
        <v>2188</v>
      </c>
      <c r="AF70" s="1357" t="s">
        <v>24</v>
      </c>
      <c r="AG70" s="1357">
        <f>IF(X70&gt;=1,(AB70*12+AD70)-(X70*12+Z70)+1,"")</f>
        <v>10</v>
      </c>
      <c r="AH70" s="1363" t="s">
        <v>38</v>
      </c>
      <c r="AI70" s="1484" t="str">
        <f>'別紙様式2-3（６月以降分）'!AI70</f>
        <v/>
      </c>
      <c r="AJ70" s="1556" t="str">
        <f>'別紙様式2-3（６月以降分）'!AJ70</f>
        <v/>
      </c>
      <c r="AK70" s="1584">
        <f>'別紙様式2-3（６月以降分）'!AK70</f>
        <v>0</v>
      </c>
      <c r="AL70" s="1560" t="str">
        <f>IF('別紙様式2-3（６月以降分）'!AL70="","",'別紙様式2-3（６月以降分）'!AL70)</f>
        <v/>
      </c>
      <c r="AM70" s="1572">
        <f>'別紙様式2-3（６月以降分）'!AM70</f>
        <v>0</v>
      </c>
      <c r="AN70" s="1574"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68" t="str">
        <f>IF('別紙様式2-3（６月以降分）'!AS70="","",'別紙様式2-3（６月以降分）'!AS70)</f>
        <v/>
      </c>
      <c r="AT70" s="679" t="str">
        <f t="shared" ref="AT70" si="49">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86"/>
      <c r="C71" s="1263"/>
      <c r="D71" s="1263"/>
      <c r="E71" s="1263"/>
      <c r="F71" s="1264"/>
      <c r="G71" s="1268"/>
      <c r="H71" s="1268"/>
      <c r="I71" s="1268"/>
      <c r="J71" s="1375"/>
      <c r="K71" s="1268"/>
      <c r="L71" s="1454"/>
      <c r="M71" s="1451"/>
      <c r="N71" s="1373" t="str">
        <f>IF('別紙様式2-2（４・５月分）'!Q57="","",'別紙様式2-2（４・５月分）'!Q57)</f>
        <v/>
      </c>
      <c r="O71" s="1370"/>
      <c r="P71" s="1386"/>
      <c r="Q71" s="1387"/>
      <c r="R71" s="1388"/>
      <c r="S71" s="1396"/>
      <c r="T71" s="1417"/>
      <c r="U71" s="1563"/>
      <c r="V71" s="1461"/>
      <c r="W71" s="1354"/>
      <c r="X71" s="1555"/>
      <c r="Y71" s="1358"/>
      <c r="Z71" s="1555"/>
      <c r="AA71" s="1358"/>
      <c r="AB71" s="1555"/>
      <c r="AC71" s="1358"/>
      <c r="AD71" s="1555"/>
      <c r="AE71" s="1358"/>
      <c r="AF71" s="1358"/>
      <c r="AG71" s="1358"/>
      <c r="AH71" s="1364"/>
      <c r="AI71" s="1485"/>
      <c r="AJ71" s="1557"/>
      <c r="AK71" s="1585"/>
      <c r="AL71" s="1561"/>
      <c r="AM71" s="1573"/>
      <c r="AN71" s="1575"/>
      <c r="AO71" s="1407"/>
      <c r="AP71" s="1567"/>
      <c r="AQ71" s="1407"/>
      <c r="AR71" s="1587"/>
      <c r="AS71" s="1569"/>
      <c r="AT71" s="1535" t="str">
        <f t="shared" ref="AT71" si="50">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50"/>
      <c r="B72" s="1286"/>
      <c r="C72" s="1263"/>
      <c r="D72" s="1263"/>
      <c r="E72" s="1263"/>
      <c r="F72" s="1264"/>
      <c r="G72" s="1268"/>
      <c r="H72" s="1268"/>
      <c r="I72" s="1268"/>
      <c r="J72" s="1375"/>
      <c r="K72" s="1268"/>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0"/>
      <c r="V72" s="1466" t="str">
        <f>IFERROR(VLOOKUP(K70,【参考】数式用!$A$5:$AB$27,MATCH(U72,【参考】数式用!$B$4:$AB$4,0)+1,0),"")</f>
        <v/>
      </c>
      <c r="W72" s="1468" t="s">
        <v>19</v>
      </c>
      <c r="X72" s="1538"/>
      <c r="Y72" s="1410" t="s">
        <v>10</v>
      </c>
      <c r="Z72" s="1538"/>
      <c r="AA72" s="1410" t="s">
        <v>45</v>
      </c>
      <c r="AB72" s="1538"/>
      <c r="AC72" s="1410" t="s">
        <v>10</v>
      </c>
      <c r="AD72" s="1538"/>
      <c r="AE72" s="1410" t="s">
        <v>2188</v>
      </c>
      <c r="AF72" s="1410" t="s">
        <v>24</v>
      </c>
      <c r="AG72" s="1410" t="str">
        <f>IF(X72&gt;=1,(AB72*12+AD72)-(X72*12+Z72)+1,"")</f>
        <v/>
      </c>
      <c r="AH72" s="1412" t="s">
        <v>38</v>
      </c>
      <c r="AI72" s="1414" t="str">
        <f t="shared" ref="AI72" si="51">IFERROR(ROUNDDOWN(ROUND(L70*V72,0)*M70,0)*AG72,"")</f>
        <v/>
      </c>
      <c r="AJ72" s="1578" t="str">
        <f>IFERROR(ROUNDDOWN(ROUND((L70*(V72-AX70)),0)*M70,0)*AG72,"")</f>
        <v/>
      </c>
      <c r="AK72" s="1497" t="str">
        <f>IFERROR(ROUNDDOWN(ROUNDDOWN(ROUND(L70*VLOOKUP(K70,【参考】数式用!$A$5:$AB$27,MATCH("新加算Ⅳ",【参考】数式用!$B$4:$AB$4,0)+1,0),0)*M70,0)*AG72*0.5,0),"")</f>
        <v/>
      </c>
      <c r="AL72" s="1580"/>
      <c r="AM72" s="1588" t="str">
        <f>IFERROR(IF('別紙様式2-2（４・５月分）'!Q58="ベア加算","", IF(OR(U72="新加算Ⅰ",U72="新加算Ⅱ",U72="新加算Ⅲ",U72="新加算Ⅳ"),ROUNDDOWN(ROUND(L70*VLOOKUP(K70,【参考】数式用!$A$5:$I$27,MATCH("ベア加算",【参考】数式用!$B$4:$I$4,0)+1,0),0)*M70,0)*AG72,"")),"")</f>
        <v/>
      </c>
      <c r="AN72" s="1544"/>
      <c r="AO72" s="1536"/>
      <c r="AP72" s="1548"/>
      <c r="AQ72" s="1536"/>
      <c r="AR72" s="1550"/>
      <c r="AS72" s="1552"/>
      <c r="AT72" s="1535"/>
      <c r="AU72" s="554"/>
      <c r="AV72" s="1496" t="str">
        <f>IF(AND(AB70&lt;&gt;7,AD70&lt;&gt;3),"V列に色付け","")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69"/>
      <c r="H73" s="1269"/>
      <c r="I73" s="1269"/>
      <c r="J73" s="1376"/>
      <c r="K73" s="1269"/>
      <c r="L73" s="1455"/>
      <c r="M73" s="1452"/>
      <c r="N73" s="662" t="str">
        <f>IF('別紙様式2-2（４・５月分）'!Q58="","",'別紙様式2-2（４・５月分）'!Q58)</f>
        <v/>
      </c>
      <c r="O73" s="1372"/>
      <c r="P73" s="1394"/>
      <c r="Q73" s="1508"/>
      <c r="R73" s="1392"/>
      <c r="S73" s="1398"/>
      <c r="T73" s="1463"/>
      <c r="U73" s="1571"/>
      <c r="V73" s="1467"/>
      <c r="W73" s="1469"/>
      <c r="X73" s="1539"/>
      <c r="Y73" s="1411"/>
      <c r="Z73" s="1539"/>
      <c r="AA73" s="1411"/>
      <c r="AB73" s="1539"/>
      <c r="AC73" s="1411"/>
      <c r="AD73" s="1539"/>
      <c r="AE73" s="1411"/>
      <c r="AF73" s="1411"/>
      <c r="AG73" s="1411"/>
      <c r="AH73" s="1413"/>
      <c r="AI73" s="1415"/>
      <c r="AJ73" s="1579"/>
      <c r="AK73" s="1498"/>
      <c r="AL73" s="1581"/>
      <c r="AM73" s="1589"/>
      <c r="AN73" s="1545"/>
      <c r="AO73" s="1537"/>
      <c r="AP73" s="1549"/>
      <c r="AQ73" s="1537"/>
      <c r="AR73" s="1551"/>
      <c r="AS73" s="1553"/>
      <c r="AT73" s="684" t="str">
        <f t="shared" ref="AT73" si="52">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51">
        <v>16</v>
      </c>
      <c r="B74" s="1286" t="str">
        <f>IF(基本情報入力シート!C69="","",基本情報入力シート!C69)</f>
        <v/>
      </c>
      <c r="C74" s="1263"/>
      <c r="D74" s="1263"/>
      <c r="E74" s="1263"/>
      <c r="F74" s="1264"/>
      <c r="G74" s="1268" t="str">
        <f>IF(基本情報入力シート!M69="","",基本情報入力シート!M69)</f>
        <v/>
      </c>
      <c r="H74" s="1268" t="str">
        <f>IF(基本情報入力シート!R69="","",基本情報入力シート!R69)</f>
        <v/>
      </c>
      <c r="I74" s="1268" t="str">
        <f>IF(基本情報入力シート!W69="","",基本情報入力シート!W69)</f>
        <v/>
      </c>
      <c r="J74" s="1375" t="str">
        <f>IF(基本情報入力シート!X69="","",基本情報入力シート!X69)</f>
        <v/>
      </c>
      <c r="K74" s="1268"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2" t="str">
        <f>IF('別紙様式2-3（６月以降分）'!U74="","",'別紙様式2-3（６月以降分）'!U74)</f>
        <v/>
      </c>
      <c r="V74" s="1460" t="str">
        <f>IFERROR(VLOOKUP(K74,【参考】数式用!$A$5:$AB$27,MATCH(U74,【参考】数式用!$B$4:$AB$4,0)+1,0),"")</f>
        <v/>
      </c>
      <c r="W74" s="1353" t="s">
        <v>19</v>
      </c>
      <c r="X74" s="1554">
        <f>'別紙様式2-3（６月以降分）'!X74</f>
        <v>6</v>
      </c>
      <c r="Y74" s="1357" t="s">
        <v>10</v>
      </c>
      <c r="Z74" s="1554">
        <f>'別紙様式2-3（６月以降分）'!Z74</f>
        <v>6</v>
      </c>
      <c r="AA74" s="1357" t="s">
        <v>45</v>
      </c>
      <c r="AB74" s="1554">
        <f>'別紙様式2-3（６月以降分）'!AB74</f>
        <v>7</v>
      </c>
      <c r="AC74" s="1357" t="s">
        <v>10</v>
      </c>
      <c r="AD74" s="1554">
        <f>'別紙様式2-3（６月以降分）'!AD74</f>
        <v>3</v>
      </c>
      <c r="AE74" s="1357" t="s">
        <v>2188</v>
      </c>
      <c r="AF74" s="1357" t="s">
        <v>24</v>
      </c>
      <c r="AG74" s="1357">
        <f>IF(X74&gt;=1,(AB74*12+AD74)-(X74*12+Z74)+1,"")</f>
        <v>10</v>
      </c>
      <c r="AH74" s="1363" t="s">
        <v>38</v>
      </c>
      <c r="AI74" s="1484" t="str">
        <f>'別紙様式2-3（６月以降分）'!AI74</f>
        <v/>
      </c>
      <c r="AJ74" s="1556" t="str">
        <f>'別紙様式2-3（６月以降分）'!AJ74</f>
        <v/>
      </c>
      <c r="AK74" s="1584">
        <f>'別紙様式2-3（６月以降分）'!AK74</f>
        <v>0</v>
      </c>
      <c r="AL74" s="1560" t="str">
        <f>IF('別紙様式2-3（６月以降分）'!AL74="","",'別紙様式2-3（６月以降分）'!AL74)</f>
        <v/>
      </c>
      <c r="AM74" s="1572">
        <f>'別紙様式2-3（６月以降分）'!AM74</f>
        <v>0</v>
      </c>
      <c r="AN74" s="1574"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68" t="str">
        <f>IF('別紙様式2-3（６月以降分）'!AS74="","",'別紙様式2-3（６月以降分）'!AS74)</f>
        <v/>
      </c>
      <c r="AT74" s="679" t="str">
        <f t="shared" ref="AT74" si="53">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86"/>
      <c r="C75" s="1263"/>
      <c r="D75" s="1263"/>
      <c r="E75" s="1263"/>
      <c r="F75" s="1264"/>
      <c r="G75" s="1268"/>
      <c r="H75" s="1268"/>
      <c r="I75" s="1268"/>
      <c r="J75" s="1375"/>
      <c r="K75" s="1268"/>
      <c r="L75" s="1454"/>
      <c r="M75" s="1456"/>
      <c r="N75" s="1373" t="str">
        <f>IF('別紙様式2-2（４・５月分）'!Q60="","",'別紙様式2-2（４・５月分）'!Q60)</f>
        <v/>
      </c>
      <c r="O75" s="1370"/>
      <c r="P75" s="1386"/>
      <c r="Q75" s="1387"/>
      <c r="R75" s="1388"/>
      <c r="S75" s="1396"/>
      <c r="T75" s="1417"/>
      <c r="U75" s="1563"/>
      <c r="V75" s="1461"/>
      <c r="W75" s="1354"/>
      <c r="X75" s="1555"/>
      <c r="Y75" s="1358"/>
      <c r="Z75" s="1555"/>
      <c r="AA75" s="1358"/>
      <c r="AB75" s="1555"/>
      <c r="AC75" s="1358"/>
      <c r="AD75" s="1555"/>
      <c r="AE75" s="1358"/>
      <c r="AF75" s="1358"/>
      <c r="AG75" s="1358"/>
      <c r="AH75" s="1364"/>
      <c r="AI75" s="1485"/>
      <c r="AJ75" s="1557"/>
      <c r="AK75" s="1585"/>
      <c r="AL75" s="1561"/>
      <c r="AM75" s="1573"/>
      <c r="AN75" s="1575"/>
      <c r="AO75" s="1407"/>
      <c r="AP75" s="1567"/>
      <c r="AQ75" s="1407"/>
      <c r="AR75" s="1587"/>
      <c r="AS75" s="1569"/>
      <c r="AT75" s="1535" t="str">
        <f t="shared" ref="AT75" si="54">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50"/>
      <c r="B76" s="1286"/>
      <c r="C76" s="1263"/>
      <c r="D76" s="1263"/>
      <c r="E76" s="1263"/>
      <c r="F76" s="1264"/>
      <c r="G76" s="1268"/>
      <c r="H76" s="1268"/>
      <c r="I76" s="1268"/>
      <c r="J76" s="1375"/>
      <c r="K76" s="1268"/>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0"/>
      <c r="V76" s="1466" t="str">
        <f>IFERROR(VLOOKUP(K74,【参考】数式用!$A$5:$AB$27,MATCH(U76,【参考】数式用!$B$4:$AB$4,0)+1,0),"")</f>
        <v/>
      </c>
      <c r="W76" s="1468" t="s">
        <v>19</v>
      </c>
      <c r="X76" s="1538"/>
      <c r="Y76" s="1410" t="s">
        <v>10</v>
      </c>
      <c r="Z76" s="1538"/>
      <c r="AA76" s="1410" t="s">
        <v>45</v>
      </c>
      <c r="AB76" s="1538"/>
      <c r="AC76" s="1410" t="s">
        <v>10</v>
      </c>
      <c r="AD76" s="1538"/>
      <c r="AE76" s="1410" t="s">
        <v>2188</v>
      </c>
      <c r="AF76" s="1410" t="s">
        <v>24</v>
      </c>
      <c r="AG76" s="1410" t="str">
        <f>IF(X76&gt;=1,(AB76*12+AD76)-(X76*12+Z76)+1,"")</f>
        <v/>
      </c>
      <c r="AH76" s="1412" t="s">
        <v>38</v>
      </c>
      <c r="AI76" s="1414" t="str">
        <f t="shared" ref="AI76" si="55">IFERROR(ROUNDDOWN(ROUND(L74*V76,0)*M74,0)*AG76,"")</f>
        <v/>
      </c>
      <c r="AJ76" s="1578" t="str">
        <f>IFERROR(ROUNDDOWN(ROUND((L74*(V76-AX74)),0)*M74,0)*AG76,"")</f>
        <v/>
      </c>
      <c r="AK76" s="1497" t="str">
        <f>IFERROR(ROUNDDOWN(ROUNDDOWN(ROUND(L74*VLOOKUP(K74,【参考】数式用!$A$5:$AB$27,MATCH("新加算Ⅳ",【参考】数式用!$B$4:$AB$4,0)+1,0),0)*M74,0)*AG76*0.5,0),"")</f>
        <v/>
      </c>
      <c r="AL76" s="1580"/>
      <c r="AM76" s="1588" t="str">
        <f>IFERROR(IF('別紙様式2-2（４・５月分）'!Q61="ベア加算","", IF(OR(U76="新加算Ⅰ",U76="新加算Ⅱ",U76="新加算Ⅲ",U76="新加算Ⅳ"),ROUNDDOWN(ROUND(L74*VLOOKUP(K74,【参考】数式用!$A$5:$I$27,MATCH("ベア加算",【参考】数式用!$B$4:$I$4,0)+1,0),0)*M74,0)*AG76,"")),"")</f>
        <v/>
      </c>
      <c r="AN76" s="1544"/>
      <c r="AO76" s="1536"/>
      <c r="AP76" s="1548"/>
      <c r="AQ76" s="1536"/>
      <c r="AR76" s="1550"/>
      <c r="AS76" s="1552"/>
      <c r="AT76" s="1535"/>
      <c r="AU76" s="554"/>
      <c r="AV76" s="1496" t="str">
        <f>IF(AND(AB74&lt;&gt;7,AD74&lt;&gt;3),"V列に色付け","")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69"/>
      <c r="H77" s="1269"/>
      <c r="I77" s="1269"/>
      <c r="J77" s="1376"/>
      <c r="K77" s="1269"/>
      <c r="L77" s="1455"/>
      <c r="M77" s="1457"/>
      <c r="N77" s="662" t="str">
        <f>IF('別紙様式2-2（４・５月分）'!Q61="","",'別紙様式2-2（４・５月分）'!Q61)</f>
        <v/>
      </c>
      <c r="O77" s="1372"/>
      <c r="P77" s="1394"/>
      <c r="Q77" s="1508"/>
      <c r="R77" s="1392"/>
      <c r="S77" s="1398"/>
      <c r="T77" s="1463"/>
      <c r="U77" s="1571"/>
      <c r="V77" s="1467"/>
      <c r="W77" s="1469"/>
      <c r="X77" s="1539"/>
      <c r="Y77" s="1411"/>
      <c r="Z77" s="1539"/>
      <c r="AA77" s="1411"/>
      <c r="AB77" s="1539"/>
      <c r="AC77" s="1411"/>
      <c r="AD77" s="1539"/>
      <c r="AE77" s="1411"/>
      <c r="AF77" s="1411"/>
      <c r="AG77" s="1411"/>
      <c r="AH77" s="1413"/>
      <c r="AI77" s="1415"/>
      <c r="AJ77" s="1579"/>
      <c r="AK77" s="1498"/>
      <c r="AL77" s="1581"/>
      <c r="AM77" s="1589"/>
      <c r="AN77" s="1545"/>
      <c r="AO77" s="1537"/>
      <c r="AP77" s="1549"/>
      <c r="AQ77" s="1537"/>
      <c r="AR77" s="1551"/>
      <c r="AS77" s="1553"/>
      <c r="AT77" s="684" t="str">
        <f t="shared" ref="AT77" si="56">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85" t="str">
        <f>IF(基本情報入力シート!C70="","",基本情報入力シート!C70)</f>
        <v/>
      </c>
      <c r="C78" s="1261"/>
      <c r="D78" s="1261"/>
      <c r="E78" s="1261"/>
      <c r="F78" s="1262"/>
      <c r="G78" s="1267" t="str">
        <f>IF(基本情報入力シート!M70="","",基本情報入力シート!M70)</f>
        <v/>
      </c>
      <c r="H78" s="1267" t="str">
        <f>IF(基本情報入力シート!R70="","",基本情報入力シート!R70)</f>
        <v/>
      </c>
      <c r="I78" s="1267" t="str">
        <f>IF(基本情報入力シート!W70="","",基本情報入力シート!W70)</f>
        <v/>
      </c>
      <c r="J78" s="1382" t="str">
        <f>IF(基本情報入力シート!X70="","",基本情報入力シート!X70)</f>
        <v/>
      </c>
      <c r="K78" s="1267"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2" t="str">
        <f>IF('別紙様式2-3（６月以降分）'!U78="","",'別紙様式2-3（６月以降分）'!U78)</f>
        <v/>
      </c>
      <c r="V78" s="1460" t="str">
        <f>IFERROR(VLOOKUP(K78,【参考】数式用!$A$5:$AB$27,MATCH(U78,【参考】数式用!$B$4:$AB$4,0)+1,0),"")</f>
        <v/>
      </c>
      <c r="W78" s="1353" t="s">
        <v>19</v>
      </c>
      <c r="X78" s="1554">
        <f>'別紙様式2-3（６月以降分）'!X78</f>
        <v>6</v>
      </c>
      <c r="Y78" s="1357" t="s">
        <v>10</v>
      </c>
      <c r="Z78" s="1554">
        <f>'別紙様式2-3（６月以降分）'!Z78</f>
        <v>6</v>
      </c>
      <c r="AA78" s="1357" t="s">
        <v>45</v>
      </c>
      <c r="AB78" s="1554">
        <f>'別紙様式2-3（６月以降分）'!AB78</f>
        <v>7</v>
      </c>
      <c r="AC78" s="1357" t="s">
        <v>10</v>
      </c>
      <c r="AD78" s="1554">
        <f>'別紙様式2-3（６月以降分）'!AD78</f>
        <v>3</v>
      </c>
      <c r="AE78" s="1357" t="s">
        <v>2188</v>
      </c>
      <c r="AF78" s="1357" t="s">
        <v>24</v>
      </c>
      <c r="AG78" s="1357">
        <f>IF(X78&gt;=1,(AB78*12+AD78)-(X78*12+Z78)+1,"")</f>
        <v>10</v>
      </c>
      <c r="AH78" s="1363" t="s">
        <v>38</v>
      </c>
      <c r="AI78" s="1484" t="str">
        <f>'別紙様式2-3（６月以降分）'!AI78</f>
        <v/>
      </c>
      <c r="AJ78" s="1556" t="str">
        <f>'別紙様式2-3（６月以降分）'!AJ78</f>
        <v/>
      </c>
      <c r="AK78" s="1584">
        <f>'別紙様式2-3（６月以降分）'!AK78</f>
        <v>0</v>
      </c>
      <c r="AL78" s="1560" t="str">
        <f>IF('別紙様式2-3（６月以降分）'!AL78="","",'別紙様式2-3（６月以降分）'!AL78)</f>
        <v/>
      </c>
      <c r="AM78" s="1572">
        <f>'別紙様式2-3（６月以降分）'!AM78</f>
        <v>0</v>
      </c>
      <c r="AN78" s="1574"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68" t="str">
        <f>IF('別紙様式2-3（６月以降分）'!AS78="","",'別紙様式2-3（６月以降分）'!AS78)</f>
        <v/>
      </c>
      <c r="AT78" s="679" t="str">
        <f t="shared" ref="AT78" si="57">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86"/>
      <c r="C79" s="1263"/>
      <c r="D79" s="1263"/>
      <c r="E79" s="1263"/>
      <c r="F79" s="1264"/>
      <c r="G79" s="1268"/>
      <c r="H79" s="1268"/>
      <c r="I79" s="1268"/>
      <c r="J79" s="1375"/>
      <c r="K79" s="1268"/>
      <c r="L79" s="1454"/>
      <c r="M79" s="1451"/>
      <c r="N79" s="1373" t="str">
        <f>IF('別紙様式2-2（４・５月分）'!Q63="","",'別紙様式2-2（４・５月分）'!Q63)</f>
        <v/>
      </c>
      <c r="O79" s="1370"/>
      <c r="P79" s="1386"/>
      <c r="Q79" s="1387"/>
      <c r="R79" s="1388"/>
      <c r="S79" s="1396"/>
      <c r="T79" s="1417"/>
      <c r="U79" s="1563"/>
      <c r="V79" s="1461"/>
      <c r="W79" s="1354"/>
      <c r="X79" s="1555"/>
      <c r="Y79" s="1358"/>
      <c r="Z79" s="1555"/>
      <c r="AA79" s="1358"/>
      <c r="AB79" s="1555"/>
      <c r="AC79" s="1358"/>
      <c r="AD79" s="1555"/>
      <c r="AE79" s="1358"/>
      <c r="AF79" s="1358"/>
      <c r="AG79" s="1358"/>
      <c r="AH79" s="1364"/>
      <c r="AI79" s="1485"/>
      <c r="AJ79" s="1557"/>
      <c r="AK79" s="1585"/>
      <c r="AL79" s="1561"/>
      <c r="AM79" s="1573"/>
      <c r="AN79" s="1575"/>
      <c r="AO79" s="1407"/>
      <c r="AP79" s="1567"/>
      <c r="AQ79" s="1407"/>
      <c r="AR79" s="1587"/>
      <c r="AS79" s="1569"/>
      <c r="AT79" s="1535" t="str">
        <f t="shared" ref="AT79" si="58">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50"/>
      <c r="B80" s="1286"/>
      <c r="C80" s="1263"/>
      <c r="D80" s="1263"/>
      <c r="E80" s="1263"/>
      <c r="F80" s="1264"/>
      <c r="G80" s="1268"/>
      <c r="H80" s="1268"/>
      <c r="I80" s="1268"/>
      <c r="J80" s="1375"/>
      <c r="K80" s="1268"/>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0"/>
      <c r="V80" s="1466" t="str">
        <f>IFERROR(VLOOKUP(K78,【参考】数式用!$A$5:$AB$27,MATCH(U80,【参考】数式用!$B$4:$AB$4,0)+1,0),"")</f>
        <v/>
      </c>
      <c r="W80" s="1468" t="s">
        <v>19</v>
      </c>
      <c r="X80" s="1538"/>
      <c r="Y80" s="1410" t="s">
        <v>10</v>
      </c>
      <c r="Z80" s="1538"/>
      <c r="AA80" s="1410" t="s">
        <v>45</v>
      </c>
      <c r="AB80" s="1538"/>
      <c r="AC80" s="1410" t="s">
        <v>10</v>
      </c>
      <c r="AD80" s="1538"/>
      <c r="AE80" s="1410" t="s">
        <v>2188</v>
      </c>
      <c r="AF80" s="1410" t="s">
        <v>24</v>
      </c>
      <c r="AG80" s="1410" t="str">
        <f>IF(X80&gt;=1,(AB80*12+AD80)-(X80*12+Z80)+1,"")</f>
        <v/>
      </c>
      <c r="AH80" s="1412" t="s">
        <v>38</v>
      </c>
      <c r="AI80" s="1414" t="str">
        <f t="shared" ref="AI80" si="59">IFERROR(ROUNDDOWN(ROUND(L78*V80,0)*M78,0)*AG80,"")</f>
        <v/>
      </c>
      <c r="AJ80" s="1578" t="str">
        <f>IFERROR(ROUNDDOWN(ROUND((L78*(V80-AX78)),0)*M78,0)*AG80,"")</f>
        <v/>
      </c>
      <c r="AK80" s="1497" t="str">
        <f>IFERROR(ROUNDDOWN(ROUNDDOWN(ROUND(L78*VLOOKUP(K78,【参考】数式用!$A$5:$AB$27,MATCH("新加算Ⅳ",【参考】数式用!$B$4:$AB$4,0)+1,0),0)*M78,0)*AG80*0.5,0),"")</f>
        <v/>
      </c>
      <c r="AL80" s="1580"/>
      <c r="AM80" s="1588" t="str">
        <f>IFERROR(IF('別紙様式2-2（４・５月分）'!Q64="ベア加算","", IF(OR(U80="新加算Ⅰ",U80="新加算Ⅱ",U80="新加算Ⅲ",U80="新加算Ⅳ"),ROUNDDOWN(ROUND(L78*VLOOKUP(K78,【参考】数式用!$A$5:$I$27,MATCH("ベア加算",【参考】数式用!$B$4:$I$4,0)+1,0),0)*M78,0)*AG80,"")),"")</f>
        <v/>
      </c>
      <c r="AN80" s="1544"/>
      <c r="AO80" s="1536"/>
      <c r="AP80" s="1548"/>
      <c r="AQ80" s="1536"/>
      <c r="AR80" s="1550"/>
      <c r="AS80" s="1552"/>
      <c r="AT80" s="1535"/>
      <c r="AU80" s="554"/>
      <c r="AV80" s="1496" t="str">
        <f>IF(AND(AB78&lt;&gt;7,AD78&lt;&gt;3),"V列に色付け","")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69"/>
      <c r="H81" s="1269"/>
      <c r="I81" s="1269"/>
      <c r="J81" s="1376"/>
      <c r="K81" s="1269"/>
      <c r="L81" s="1455"/>
      <c r="M81" s="1452"/>
      <c r="N81" s="662" t="str">
        <f>IF('別紙様式2-2（４・５月分）'!Q64="","",'別紙様式2-2（４・５月分）'!Q64)</f>
        <v/>
      </c>
      <c r="O81" s="1372"/>
      <c r="P81" s="1394"/>
      <c r="Q81" s="1508"/>
      <c r="R81" s="1392"/>
      <c r="S81" s="1398"/>
      <c r="T81" s="1463"/>
      <c r="U81" s="1571"/>
      <c r="V81" s="1467"/>
      <c r="W81" s="1469"/>
      <c r="X81" s="1539"/>
      <c r="Y81" s="1411"/>
      <c r="Z81" s="1539"/>
      <c r="AA81" s="1411"/>
      <c r="AB81" s="1539"/>
      <c r="AC81" s="1411"/>
      <c r="AD81" s="1539"/>
      <c r="AE81" s="1411"/>
      <c r="AF81" s="1411"/>
      <c r="AG81" s="1411"/>
      <c r="AH81" s="1413"/>
      <c r="AI81" s="1415"/>
      <c r="AJ81" s="1579"/>
      <c r="AK81" s="1498"/>
      <c r="AL81" s="1581"/>
      <c r="AM81" s="1589"/>
      <c r="AN81" s="1545"/>
      <c r="AO81" s="1537"/>
      <c r="AP81" s="1549"/>
      <c r="AQ81" s="1537"/>
      <c r="AR81" s="1551"/>
      <c r="AS81" s="1553"/>
      <c r="AT81" s="684" t="str">
        <f t="shared" ref="AT81" si="60">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51">
        <v>18</v>
      </c>
      <c r="B82" s="1286" t="str">
        <f>IF(基本情報入力シート!C71="","",基本情報入力シート!C71)</f>
        <v/>
      </c>
      <c r="C82" s="1263"/>
      <c r="D82" s="1263"/>
      <c r="E82" s="1263"/>
      <c r="F82" s="1264"/>
      <c r="G82" s="1268" t="str">
        <f>IF(基本情報入力シート!M71="","",基本情報入力シート!M71)</f>
        <v/>
      </c>
      <c r="H82" s="1268" t="str">
        <f>IF(基本情報入力シート!R71="","",基本情報入力シート!R71)</f>
        <v/>
      </c>
      <c r="I82" s="1268" t="str">
        <f>IF(基本情報入力シート!W71="","",基本情報入力シート!W71)</f>
        <v/>
      </c>
      <c r="J82" s="1375" t="str">
        <f>IF(基本情報入力シート!X71="","",基本情報入力シート!X71)</f>
        <v/>
      </c>
      <c r="K82" s="1268"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2" t="str">
        <f>IF('別紙様式2-3（６月以降分）'!U82="","",'別紙様式2-3（６月以降分）'!U82)</f>
        <v/>
      </c>
      <c r="V82" s="1460" t="str">
        <f>IFERROR(VLOOKUP(K82,【参考】数式用!$A$5:$AB$27,MATCH(U82,【参考】数式用!$B$4:$AB$4,0)+1,0),"")</f>
        <v/>
      </c>
      <c r="W82" s="1353" t="s">
        <v>19</v>
      </c>
      <c r="X82" s="1554">
        <f>'別紙様式2-3（６月以降分）'!X82</f>
        <v>6</v>
      </c>
      <c r="Y82" s="1357" t="s">
        <v>10</v>
      </c>
      <c r="Z82" s="1554">
        <f>'別紙様式2-3（６月以降分）'!Z82</f>
        <v>6</v>
      </c>
      <c r="AA82" s="1357" t="s">
        <v>45</v>
      </c>
      <c r="AB82" s="1554">
        <f>'別紙様式2-3（６月以降分）'!AB82</f>
        <v>7</v>
      </c>
      <c r="AC82" s="1357" t="s">
        <v>10</v>
      </c>
      <c r="AD82" s="1554">
        <f>'別紙様式2-3（６月以降分）'!AD82</f>
        <v>3</v>
      </c>
      <c r="AE82" s="1357" t="s">
        <v>2188</v>
      </c>
      <c r="AF82" s="1357" t="s">
        <v>24</v>
      </c>
      <c r="AG82" s="1357">
        <f>IF(X82&gt;=1,(AB82*12+AD82)-(X82*12+Z82)+1,"")</f>
        <v>10</v>
      </c>
      <c r="AH82" s="1363" t="s">
        <v>38</v>
      </c>
      <c r="AI82" s="1484" t="str">
        <f>'別紙様式2-3（６月以降分）'!AI82</f>
        <v/>
      </c>
      <c r="AJ82" s="1556" t="str">
        <f>'別紙様式2-3（６月以降分）'!AJ82</f>
        <v/>
      </c>
      <c r="AK82" s="1584">
        <f>'別紙様式2-3（６月以降分）'!AK82</f>
        <v>0</v>
      </c>
      <c r="AL82" s="1560" t="str">
        <f>IF('別紙様式2-3（６月以降分）'!AL82="","",'別紙様式2-3（６月以降分）'!AL82)</f>
        <v/>
      </c>
      <c r="AM82" s="1572">
        <f>'別紙様式2-3（６月以降分）'!AM82</f>
        <v>0</v>
      </c>
      <c r="AN82" s="1574"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68" t="str">
        <f>IF('別紙様式2-3（６月以降分）'!AS82="","",'別紙様式2-3（６月以降分）'!AS82)</f>
        <v/>
      </c>
      <c r="AT82" s="679" t="str">
        <f t="shared" ref="AT82" si="61">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86"/>
      <c r="C83" s="1263"/>
      <c r="D83" s="1263"/>
      <c r="E83" s="1263"/>
      <c r="F83" s="1264"/>
      <c r="G83" s="1268"/>
      <c r="H83" s="1268"/>
      <c r="I83" s="1268"/>
      <c r="J83" s="1375"/>
      <c r="K83" s="1268"/>
      <c r="L83" s="1454"/>
      <c r="M83" s="1456"/>
      <c r="N83" s="1373" t="str">
        <f>IF('別紙様式2-2（４・５月分）'!Q66="","",'別紙様式2-2（４・５月分）'!Q66)</f>
        <v/>
      </c>
      <c r="O83" s="1370"/>
      <c r="P83" s="1386"/>
      <c r="Q83" s="1387"/>
      <c r="R83" s="1388"/>
      <c r="S83" s="1396"/>
      <c r="T83" s="1417"/>
      <c r="U83" s="1563"/>
      <c r="V83" s="1461"/>
      <c r="W83" s="1354"/>
      <c r="X83" s="1555"/>
      <c r="Y83" s="1358"/>
      <c r="Z83" s="1555"/>
      <c r="AA83" s="1358"/>
      <c r="AB83" s="1555"/>
      <c r="AC83" s="1358"/>
      <c r="AD83" s="1555"/>
      <c r="AE83" s="1358"/>
      <c r="AF83" s="1358"/>
      <c r="AG83" s="1358"/>
      <c r="AH83" s="1364"/>
      <c r="AI83" s="1485"/>
      <c r="AJ83" s="1557"/>
      <c r="AK83" s="1585"/>
      <c r="AL83" s="1561"/>
      <c r="AM83" s="1573"/>
      <c r="AN83" s="1575"/>
      <c r="AO83" s="1407"/>
      <c r="AP83" s="1567"/>
      <c r="AQ83" s="1407"/>
      <c r="AR83" s="1587"/>
      <c r="AS83" s="1569"/>
      <c r="AT83" s="1535" t="str">
        <f t="shared" ref="AT83" si="62">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50"/>
      <c r="B84" s="1286"/>
      <c r="C84" s="1263"/>
      <c r="D84" s="1263"/>
      <c r="E84" s="1263"/>
      <c r="F84" s="1264"/>
      <c r="G84" s="1268"/>
      <c r="H84" s="1268"/>
      <c r="I84" s="1268"/>
      <c r="J84" s="1375"/>
      <c r="K84" s="1268"/>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0"/>
      <c r="V84" s="1466" t="str">
        <f>IFERROR(VLOOKUP(K82,【参考】数式用!$A$5:$AB$27,MATCH(U84,【参考】数式用!$B$4:$AB$4,0)+1,0),"")</f>
        <v/>
      </c>
      <c r="W84" s="1468" t="s">
        <v>19</v>
      </c>
      <c r="X84" s="1538"/>
      <c r="Y84" s="1410" t="s">
        <v>10</v>
      </c>
      <c r="Z84" s="1538"/>
      <c r="AA84" s="1410" t="s">
        <v>45</v>
      </c>
      <c r="AB84" s="1538"/>
      <c r="AC84" s="1410" t="s">
        <v>10</v>
      </c>
      <c r="AD84" s="1538"/>
      <c r="AE84" s="1410" t="s">
        <v>2188</v>
      </c>
      <c r="AF84" s="1410" t="s">
        <v>24</v>
      </c>
      <c r="AG84" s="1410" t="str">
        <f>IF(X84&gt;=1,(AB84*12+AD84)-(X84*12+Z84)+1,"")</f>
        <v/>
      </c>
      <c r="AH84" s="1412" t="s">
        <v>38</v>
      </c>
      <c r="AI84" s="1414" t="str">
        <f t="shared" ref="AI84" si="63">IFERROR(ROUNDDOWN(ROUND(L82*V84,0)*M82,0)*AG84,"")</f>
        <v/>
      </c>
      <c r="AJ84" s="1578" t="str">
        <f>IFERROR(ROUNDDOWN(ROUND((L82*(V84-AX82)),0)*M82,0)*AG84,"")</f>
        <v/>
      </c>
      <c r="AK84" s="1497" t="str">
        <f>IFERROR(ROUNDDOWN(ROUNDDOWN(ROUND(L82*VLOOKUP(K82,【参考】数式用!$A$5:$AB$27,MATCH("新加算Ⅳ",【参考】数式用!$B$4:$AB$4,0)+1,0),0)*M82,0)*AG84*0.5,0),"")</f>
        <v/>
      </c>
      <c r="AL84" s="1580"/>
      <c r="AM84" s="1588" t="str">
        <f>IFERROR(IF('別紙様式2-2（４・５月分）'!Q67="ベア加算","", IF(OR(U84="新加算Ⅰ",U84="新加算Ⅱ",U84="新加算Ⅲ",U84="新加算Ⅳ"),ROUNDDOWN(ROUND(L82*VLOOKUP(K82,【参考】数式用!$A$5:$I$27,MATCH("ベア加算",【参考】数式用!$B$4:$I$4,0)+1,0),0)*M82,0)*AG84,"")),"")</f>
        <v/>
      </c>
      <c r="AN84" s="1544"/>
      <c r="AO84" s="1536"/>
      <c r="AP84" s="1548"/>
      <c r="AQ84" s="1536"/>
      <c r="AR84" s="1550"/>
      <c r="AS84" s="1552"/>
      <c r="AT84" s="1535"/>
      <c r="AU84" s="554"/>
      <c r="AV84" s="1496" t="str">
        <f>IF(AND(AB82&lt;&gt;7,AD82&lt;&gt;3),"V列に色付け","")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69"/>
      <c r="H85" s="1269"/>
      <c r="I85" s="1269"/>
      <c r="J85" s="1376"/>
      <c r="K85" s="1269"/>
      <c r="L85" s="1455"/>
      <c r="M85" s="1457"/>
      <c r="N85" s="662" t="str">
        <f>IF('別紙様式2-2（４・５月分）'!Q67="","",'別紙様式2-2（４・５月分）'!Q67)</f>
        <v/>
      </c>
      <c r="O85" s="1372"/>
      <c r="P85" s="1394"/>
      <c r="Q85" s="1508"/>
      <c r="R85" s="1392"/>
      <c r="S85" s="1398"/>
      <c r="T85" s="1463"/>
      <c r="U85" s="1571"/>
      <c r="V85" s="1467"/>
      <c r="W85" s="1469"/>
      <c r="X85" s="1539"/>
      <c r="Y85" s="1411"/>
      <c r="Z85" s="1539"/>
      <c r="AA85" s="1411"/>
      <c r="AB85" s="1539"/>
      <c r="AC85" s="1411"/>
      <c r="AD85" s="1539"/>
      <c r="AE85" s="1411"/>
      <c r="AF85" s="1411"/>
      <c r="AG85" s="1411"/>
      <c r="AH85" s="1413"/>
      <c r="AI85" s="1415"/>
      <c r="AJ85" s="1579"/>
      <c r="AK85" s="1498"/>
      <c r="AL85" s="1581"/>
      <c r="AM85" s="1589"/>
      <c r="AN85" s="1545"/>
      <c r="AO85" s="1537"/>
      <c r="AP85" s="1549"/>
      <c r="AQ85" s="1537"/>
      <c r="AR85" s="1551"/>
      <c r="AS85" s="1553"/>
      <c r="AT85" s="684" t="str">
        <f t="shared" ref="AT85" si="64">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85" t="str">
        <f>IF(基本情報入力シート!C72="","",基本情報入力シート!C72)</f>
        <v/>
      </c>
      <c r="C86" s="1261"/>
      <c r="D86" s="1261"/>
      <c r="E86" s="1261"/>
      <c r="F86" s="1262"/>
      <c r="G86" s="1267" t="str">
        <f>IF(基本情報入力シート!M72="","",基本情報入力シート!M72)</f>
        <v/>
      </c>
      <c r="H86" s="1267" t="str">
        <f>IF(基本情報入力シート!R72="","",基本情報入力シート!R72)</f>
        <v/>
      </c>
      <c r="I86" s="1267" t="str">
        <f>IF(基本情報入力シート!W72="","",基本情報入力シート!W72)</f>
        <v/>
      </c>
      <c r="J86" s="1382" t="str">
        <f>IF(基本情報入力シート!X72="","",基本情報入力シート!X72)</f>
        <v/>
      </c>
      <c r="K86" s="1267"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2" t="str">
        <f>IF('別紙様式2-3（６月以降分）'!U86="","",'別紙様式2-3（６月以降分）'!U86)</f>
        <v/>
      </c>
      <c r="V86" s="1460" t="str">
        <f>IFERROR(VLOOKUP(K86,【参考】数式用!$A$5:$AB$27,MATCH(U86,【参考】数式用!$B$4:$AB$4,0)+1,0),"")</f>
        <v/>
      </c>
      <c r="W86" s="1353" t="s">
        <v>19</v>
      </c>
      <c r="X86" s="1554">
        <f>'別紙様式2-3（６月以降分）'!X86</f>
        <v>6</v>
      </c>
      <c r="Y86" s="1357" t="s">
        <v>10</v>
      </c>
      <c r="Z86" s="1554">
        <f>'別紙様式2-3（６月以降分）'!Z86</f>
        <v>6</v>
      </c>
      <c r="AA86" s="1357" t="s">
        <v>45</v>
      </c>
      <c r="AB86" s="1554">
        <f>'別紙様式2-3（６月以降分）'!AB86</f>
        <v>7</v>
      </c>
      <c r="AC86" s="1357" t="s">
        <v>10</v>
      </c>
      <c r="AD86" s="1554">
        <f>'別紙様式2-3（６月以降分）'!AD86</f>
        <v>3</v>
      </c>
      <c r="AE86" s="1357" t="s">
        <v>2188</v>
      </c>
      <c r="AF86" s="1357" t="s">
        <v>24</v>
      </c>
      <c r="AG86" s="1357">
        <f>IF(X86&gt;=1,(AB86*12+AD86)-(X86*12+Z86)+1,"")</f>
        <v>10</v>
      </c>
      <c r="AH86" s="1363" t="s">
        <v>38</v>
      </c>
      <c r="AI86" s="1484" t="str">
        <f>'別紙様式2-3（６月以降分）'!AI86</f>
        <v/>
      </c>
      <c r="AJ86" s="1556" t="str">
        <f>'別紙様式2-3（６月以降分）'!AJ86</f>
        <v/>
      </c>
      <c r="AK86" s="1584">
        <f>'別紙様式2-3（６月以降分）'!AK86</f>
        <v>0</v>
      </c>
      <c r="AL86" s="1560" t="str">
        <f>IF('別紙様式2-3（６月以降分）'!AL86="","",'別紙様式2-3（６月以降分）'!AL86)</f>
        <v/>
      </c>
      <c r="AM86" s="1572">
        <f>'別紙様式2-3（６月以降分）'!AM86</f>
        <v>0</v>
      </c>
      <c r="AN86" s="1574"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68" t="str">
        <f>IF('別紙様式2-3（６月以降分）'!AS86="","",'別紙様式2-3（６月以降分）'!AS86)</f>
        <v/>
      </c>
      <c r="AT86" s="679" t="str">
        <f t="shared" ref="AT86" si="65">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86"/>
      <c r="C87" s="1263"/>
      <c r="D87" s="1263"/>
      <c r="E87" s="1263"/>
      <c r="F87" s="1264"/>
      <c r="G87" s="1268"/>
      <c r="H87" s="1268"/>
      <c r="I87" s="1268"/>
      <c r="J87" s="1375"/>
      <c r="K87" s="1268"/>
      <c r="L87" s="1454"/>
      <c r="M87" s="1451"/>
      <c r="N87" s="1373" t="str">
        <f>IF('別紙様式2-2（４・５月分）'!Q69="","",'別紙様式2-2（４・５月分）'!Q69)</f>
        <v/>
      </c>
      <c r="O87" s="1370"/>
      <c r="P87" s="1386"/>
      <c r="Q87" s="1387"/>
      <c r="R87" s="1388"/>
      <c r="S87" s="1396"/>
      <c r="T87" s="1417"/>
      <c r="U87" s="1563"/>
      <c r="V87" s="1461"/>
      <c r="W87" s="1354"/>
      <c r="X87" s="1555"/>
      <c r="Y87" s="1358"/>
      <c r="Z87" s="1555"/>
      <c r="AA87" s="1358"/>
      <c r="AB87" s="1555"/>
      <c r="AC87" s="1358"/>
      <c r="AD87" s="1555"/>
      <c r="AE87" s="1358"/>
      <c r="AF87" s="1358"/>
      <c r="AG87" s="1358"/>
      <c r="AH87" s="1364"/>
      <c r="AI87" s="1485"/>
      <c r="AJ87" s="1557"/>
      <c r="AK87" s="1585"/>
      <c r="AL87" s="1561"/>
      <c r="AM87" s="1573"/>
      <c r="AN87" s="1575"/>
      <c r="AO87" s="1407"/>
      <c r="AP87" s="1567"/>
      <c r="AQ87" s="1407"/>
      <c r="AR87" s="1587"/>
      <c r="AS87" s="1569"/>
      <c r="AT87" s="1535" t="str">
        <f t="shared" ref="AT87" si="66">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50"/>
      <c r="B88" s="1286"/>
      <c r="C88" s="1263"/>
      <c r="D88" s="1263"/>
      <c r="E88" s="1263"/>
      <c r="F88" s="1264"/>
      <c r="G88" s="1268"/>
      <c r="H88" s="1268"/>
      <c r="I88" s="1268"/>
      <c r="J88" s="1375"/>
      <c r="K88" s="1268"/>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0"/>
      <c r="V88" s="1466" t="str">
        <f>IFERROR(VLOOKUP(K86,【参考】数式用!$A$5:$AB$27,MATCH(U88,【参考】数式用!$B$4:$AB$4,0)+1,0),"")</f>
        <v/>
      </c>
      <c r="W88" s="1468" t="s">
        <v>19</v>
      </c>
      <c r="X88" s="1538"/>
      <c r="Y88" s="1410" t="s">
        <v>10</v>
      </c>
      <c r="Z88" s="1538"/>
      <c r="AA88" s="1410" t="s">
        <v>45</v>
      </c>
      <c r="AB88" s="1538"/>
      <c r="AC88" s="1410" t="s">
        <v>10</v>
      </c>
      <c r="AD88" s="1538"/>
      <c r="AE88" s="1410" t="s">
        <v>2188</v>
      </c>
      <c r="AF88" s="1410" t="s">
        <v>24</v>
      </c>
      <c r="AG88" s="1410" t="str">
        <f>IF(X88&gt;=1,(AB88*12+AD88)-(X88*12+Z88)+1,"")</f>
        <v/>
      </c>
      <c r="AH88" s="1412" t="s">
        <v>38</v>
      </c>
      <c r="AI88" s="1414" t="str">
        <f t="shared" ref="AI88" si="67">IFERROR(ROUNDDOWN(ROUND(L86*V88,0)*M86,0)*AG88,"")</f>
        <v/>
      </c>
      <c r="AJ88" s="1578" t="str">
        <f>IFERROR(ROUNDDOWN(ROUND((L86*(V88-AX86)),0)*M86,0)*AG88,"")</f>
        <v/>
      </c>
      <c r="AK88" s="1497" t="str">
        <f>IFERROR(ROUNDDOWN(ROUNDDOWN(ROUND(L86*VLOOKUP(K86,【参考】数式用!$A$5:$AB$27,MATCH("新加算Ⅳ",【参考】数式用!$B$4:$AB$4,0)+1,0),0)*M86,0)*AG88*0.5,0),"")</f>
        <v/>
      </c>
      <c r="AL88" s="1580"/>
      <c r="AM88" s="1588" t="str">
        <f>IFERROR(IF('別紙様式2-2（４・５月分）'!Q70="ベア加算","", IF(OR(U88="新加算Ⅰ",U88="新加算Ⅱ",U88="新加算Ⅲ",U88="新加算Ⅳ"),ROUNDDOWN(ROUND(L86*VLOOKUP(K86,【参考】数式用!$A$5:$I$27,MATCH("ベア加算",【参考】数式用!$B$4:$I$4,0)+1,0),0)*M86,0)*AG88,"")),"")</f>
        <v/>
      </c>
      <c r="AN88" s="1544"/>
      <c r="AO88" s="1536"/>
      <c r="AP88" s="1548"/>
      <c r="AQ88" s="1536"/>
      <c r="AR88" s="1550"/>
      <c r="AS88" s="1552"/>
      <c r="AT88" s="1535"/>
      <c r="AU88" s="554"/>
      <c r="AV88" s="1496" t="str">
        <f>IF(AND(AB86&lt;&gt;7,AD86&lt;&gt;3),"V列に色付け","")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69"/>
      <c r="H89" s="1269"/>
      <c r="I89" s="1269"/>
      <c r="J89" s="1376"/>
      <c r="K89" s="1269"/>
      <c r="L89" s="1455"/>
      <c r="M89" s="1452"/>
      <c r="N89" s="662" t="str">
        <f>IF('別紙様式2-2（４・５月分）'!Q70="","",'別紙様式2-2（４・５月分）'!Q70)</f>
        <v/>
      </c>
      <c r="O89" s="1372"/>
      <c r="P89" s="1394"/>
      <c r="Q89" s="1508"/>
      <c r="R89" s="1392"/>
      <c r="S89" s="1398"/>
      <c r="T89" s="1463"/>
      <c r="U89" s="1571"/>
      <c r="V89" s="1467"/>
      <c r="W89" s="1469"/>
      <c r="X89" s="1539"/>
      <c r="Y89" s="1411"/>
      <c r="Z89" s="1539"/>
      <c r="AA89" s="1411"/>
      <c r="AB89" s="1539"/>
      <c r="AC89" s="1411"/>
      <c r="AD89" s="1539"/>
      <c r="AE89" s="1411"/>
      <c r="AF89" s="1411"/>
      <c r="AG89" s="1411"/>
      <c r="AH89" s="1413"/>
      <c r="AI89" s="1415"/>
      <c r="AJ89" s="1579"/>
      <c r="AK89" s="1498"/>
      <c r="AL89" s="1581"/>
      <c r="AM89" s="1589"/>
      <c r="AN89" s="1545"/>
      <c r="AO89" s="1537"/>
      <c r="AP89" s="1549"/>
      <c r="AQ89" s="1537"/>
      <c r="AR89" s="1551"/>
      <c r="AS89" s="1553"/>
      <c r="AT89" s="684" t="str">
        <f t="shared" ref="AT89" si="68">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51">
        <v>20</v>
      </c>
      <c r="B90" s="1286" t="str">
        <f>IF(基本情報入力シート!C73="","",基本情報入力シート!C73)</f>
        <v/>
      </c>
      <c r="C90" s="1263"/>
      <c r="D90" s="1263"/>
      <c r="E90" s="1263"/>
      <c r="F90" s="1264"/>
      <c r="G90" s="1268" t="str">
        <f>IF(基本情報入力シート!M73="","",基本情報入力シート!M73)</f>
        <v/>
      </c>
      <c r="H90" s="1268" t="str">
        <f>IF(基本情報入力シート!R73="","",基本情報入力シート!R73)</f>
        <v/>
      </c>
      <c r="I90" s="1268" t="str">
        <f>IF(基本情報入力シート!W73="","",基本情報入力シート!W73)</f>
        <v/>
      </c>
      <c r="J90" s="1375" t="str">
        <f>IF(基本情報入力シート!X73="","",基本情報入力シート!X73)</f>
        <v/>
      </c>
      <c r="K90" s="1268"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2" t="str">
        <f>IF('別紙様式2-3（６月以降分）'!U90="","",'別紙様式2-3（６月以降分）'!U90)</f>
        <v/>
      </c>
      <c r="V90" s="1460" t="str">
        <f>IFERROR(VLOOKUP(K90,【参考】数式用!$A$5:$AB$27,MATCH(U90,【参考】数式用!$B$4:$AB$4,0)+1,0),"")</f>
        <v/>
      </c>
      <c r="W90" s="1353" t="s">
        <v>19</v>
      </c>
      <c r="X90" s="1554">
        <f>'別紙様式2-3（６月以降分）'!X90</f>
        <v>6</v>
      </c>
      <c r="Y90" s="1357" t="s">
        <v>10</v>
      </c>
      <c r="Z90" s="1554">
        <f>'別紙様式2-3（６月以降分）'!Z90</f>
        <v>6</v>
      </c>
      <c r="AA90" s="1357" t="s">
        <v>45</v>
      </c>
      <c r="AB90" s="1554">
        <f>'別紙様式2-3（６月以降分）'!AB90</f>
        <v>7</v>
      </c>
      <c r="AC90" s="1357" t="s">
        <v>10</v>
      </c>
      <c r="AD90" s="1554">
        <f>'別紙様式2-3（６月以降分）'!AD90</f>
        <v>3</v>
      </c>
      <c r="AE90" s="1357" t="s">
        <v>2188</v>
      </c>
      <c r="AF90" s="1357" t="s">
        <v>24</v>
      </c>
      <c r="AG90" s="1357">
        <f>IF(X90&gt;=1,(AB90*12+AD90)-(X90*12+Z90)+1,"")</f>
        <v>10</v>
      </c>
      <c r="AH90" s="1363" t="s">
        <v>38</v>
      </c>
      <c r="AI90" s="1484" t="str">
        <f>'別紙様式2-3（６月以降分）'!AI90</f>
        <v/>
      </c>
      <c r="AJ90" s="1556" t="str">
        <f>'別紙様式2-3（６月以降分）'!AJ90</f>
        <v/>
      </c>
      <c r="AK90" s="1584">
        <f>'別紙様式2-3（６月以降分）'!AK90</f>
        <v>0</v>
      </c>
      <c r="AL90" s="1560" t="str">
        <f>IF('別紙様式2-3（６月以降分）'!AL90="","",'別紙様式2-3（６月以降分）'!AL90)</f>
        <v/>
      </c>
      <c r="AM90" s="1572">
        <f>'別紙様式2-3（６月以降分）'!AM90</f>
        <v>0</v>
      </c>
      <c r="AN90" s="1574"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68" t="str">
        <f>IF('別紙様式2-3（６月以降分）'!AS90="","",'別紙様式2-3（６月以降分）'!AS90)</f>
        <v/>
      </c>
      <c r="AT90" s="679" t="str">
        <f t="shared" ref="AT90" si="69">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86"/>
      <c r="C91" s="1263"/>
      <c r="D91" s="1263"/>
      <c r="E91" s="1263"/>
      <c r="F91" s="1264"/>
      <c r="G91" s="1268"/>
      <c r="H91" s="1268"/>
      <c r="I91" s="1268"/>
      <c r="J91" s="1375"/>
      <c r="K91" s="1268"/>
      <c r="L91" s="1454"/>
      <c r="M91" s="1456"/>
      <c r="N91" s="1373" t="str">
        <f>IF('別紙様式2-2（４・５月分）'!Q72="","",'別紙様式2-2（４・５月分）'!Q72)</f>
        <v/>
      </c>
      <c r="O91" s="1370"/>
      <c r="P91" s="1386"/>
      <c r="Q91" s="1387"/>
      <c r="R91" s="1388"/>
      <c r="S91" s="1396"/>
      <c r="T91" s="1417"/>
      <c r="U91" s="1563"/>
      <c r="V91" s="1461"/>
      <c r="W91" s="1354"/>
      <c r="X91" s="1555"/>
      <c r="Y91" s="1358"/>
      <c r="Z91" s="1555"/>
      <c r="AA91" s="1358"/>
      <c r="AB91" s="1555"/>
      <c r="AC91" s="1358"/>
      <c r="AD91" s="1555"/>
      <c r="AE91" s="1358"/>
      <c r="AF91" s="1358"/>
      <c r="AG91" s="1358"/>
      <c r="AH91" s="1364"/>
      <c r="AI91" s="1485"/>
      <c r="AJ91" s="1557"/>
      <c r="AK91" s="1585"/>
      <c r="AL91" s="1561"/>
      <c r="AM91" s="1573"/>
      <c r="AN91" s="1575"/>
      <c r="AO91" s="1407"/>
      <c r="AP91" s="1567"/>
      <c r="AQ91" s="1407"/>
      <c r="AR91" s="1587"/>
      <c r="AS91" s="1569"/>
      <c r="AT91" s="1535" t="str">
        <f t="shared" ref="AT91" si="70">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50"/>
      <c r="B92" s="1286"/>
      <c r="C92" s="1263"/>
      <c r="D92" s="1263"/>
      <c r="E92" s="1263"/>
      <c r="F92" s="1264"/>
      <c r="G92" s="1268"/>
      <c r="H92" s="1268"/>
      <c r="I92" s="1268"/>
      <c r="J92" s="1375"/>
      <c r="K92" s="1268"/>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0"/>
      <c r="V92" s="1466" t="str">
        <f>IFERROR(VLOOKUP(K90,【参考】数式用!$A$5:$AB$27,MATCH(U92,【参考】数式用!$B$4:$AB$4,0)+1,0),"")</f>
        <v/>
      </c>
      <c r="W92" s="1468" t="s">
        <v>19</v>
      </c>
      <c r="X92" s="1538"/>
      <c r="Y92" s="1410" t="s">
        <v>10</v>
      </c>
      <c r="Z92" s="1538"/>
      <c r="AA92" s="1410" t="s">
        <v>45</v>
      </c>
      <c r="AB92" s="1538"/>
      <c r="AC92" s="1410" t="s">
        <v>10</v>
      </c>
      <c r="AD92" s="1538"/>
      <c r="AE92" s="1410" t="s">
        <v>2188</v>
      </c>
      <c r="AF92" s="1410" t="s">
        <v>24</v>
      </c>
      <c r="AG92" s="1410" t="str">
        <f>IF(X92&gt;=1,(AB92*12+AD92)-(X92*12+Z92)+1,"")</f>
        <v/>
      </c>
      <c r="AH92" s="1412" t="s">
        <v>38</v>
      </c>
      <c r="AI92" s="1414" t="str">
        <f t="shared" ref="AI92" si="71">IFERROR(ROUNDDOWN(ROUND(L90*V92,0)*M90,0)*AG92,"")</f>
        <v/>
      </c>
      <c r="AJ92" s="1578" t="str">
        <f>IFERROR(ROUNDDOWN(ROUND((L90*(V92-AX90)),0)*M90,0)*AG92,"")</f>
        <v/>
      </c>
      <c r="AK92" s="1497" t="str">
        <f>IFERROR(ROUNDDOWN(ROUNDDOWN(ROUND(L90*VLOOKUP(K90,【参考】数式用!$A$5:$AB$27,MATCH("新加算Ⅳ",【参考】数式用!$B$4:$AB$4,0)+1,0),0)*M90,0)*AG92*0.5,0),"")</f>
        <v/>
      </c>
      <c r="AL92" s="1580"/>
      <c r="AM92" s="1588" t="str">
        <f>IFERROR(IF('別紙様式2-2（４・５月分）'!Q73="ベア加算","", IF(OR(U92="新加算Ⅰ",U92="新加算Ⅱ",U92="新加算Ⅲ",U92="新加算Ⅳ"),ROUNDDOWN(ROUND(L90*VLOOKUP(K90,【参考】数式用!$A$5:$I$27,MATCH("ベア加算",【参考】数式用!$B$4:$I$4,0)+1,0),0)*M90,0)*AG92,"")),"")</f>
        <v/>
      </c>
      <c r="AN92" s="1544"/>
      <c r="AO92" s="1536"/>
      <c r="AP92" s="1548"/>
      <c r="AQ92" s="1536"/>
      <c r="AR92" s="1550"/>
      <c r="AS92" s="1552"/>
      <c r="AT92" s="1535"/>
      <c r="AU92" s="554"/>
      <c r="AV92" s="1496" t="str">
        <f>IF(AND(AB90&lt;&gt;7,AD90&lt;&gt;3),"V列に色付け","")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69"/>
      <c r="H93" s="1269"/>
      <c r="I93" s="1269"/>
      <c r="J93" s="1376"/>
      <c r="K93" s="1269"/>
      <c r="L93" s="1455"/>
      <c r="M93" s="1457"/>
      <c r="N93" s="662" t="str">
        <f>IF('別紙様式2-2（４・５月分）'!Q73="","",'別紙様式2-2（４・５月分）'!Q73)</f>
        <v/>
      </c>
      <c r="O93" s="1372"/>
      <c r="P93" s="1394"/>
      <c r="Q93" s="1508"/>
      <c r="R93" s="1392"/>
      <c r="S93" s="1398"/>
      <c r="T93" s="1463"/>
      <c r="U93" s="1571"/>
      <c r="V93" s="1467"/>
      <c r="W93" s="1469"/>
      <c r="X93" s="1539"/>
      <c r="Y93" s="1411"/>
      <c r="Z93" s="1539"/>
      <c r="AA93" s="1411"/>
      <c r="AB93" s="1539"/>
      <c r="AC93" s="1411"/>
      <c r="AD93" s="1539"/>
      <c r="AE93" s="1411"/>
      <c r="AF93" s="1411"/>
      <c r="AG93" s="1411"/>
      <c r="AH93" s="1413"/>
      <c r="AI93" s="1415"/>
      <c r="AJ93" s="1579"/>
      <c r="AK93" s="1498"/>
      <c r="AL93" s="1581"/>
      <c r="AM93" s="1589"/>
      <c r="AN93" s="1545"/>
      <c r="AO93" s="1537"/>
      <c r="AP93" s="1549"/>
      <c r="AQ93" s="1537"/>
      <c r="AR93" s="1551"/>
      <c r="AS93" s="1553"/>
      <c r="AT93" s="684" t="str">
        <f t="shared" ref="AT93" si="72">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85" t="str">
        <f>IF(基本情報入力シート!C74="","",基本情報入力シート!C74)</f>
        <v/>
      </c>
      <c r="C94" s="1261"/>
      <c r="D94" s="1261"/>
      <c r="E94" s="1261"/>
      <c r="F94" s="1262"/>
      <c r="G94" s="1267" t="str">
        <f>IF(基本情報入力シート!M74="","",基本情報入力シート!M74)</f>
        <v/>
      </c>
      <c r="H94" s="1267" t="str">
        <f>IF(基本情報入力シート!R74="","",基本情報入力シート!R74)</f>
        <v/>
      </c>
      <c r="I94" s="1267" t="str">
        <f>IF(基本情報入力シート!W74="","",基本情報入力シート!W74)</f>
        <v/>
      </c>
      <c r="J94" s="1382" t="str">
        <f>IF(基本情報入力シート!X74="","",基本情報入力シート!X74)</f>
        <v/>
      </c>
      <c r="K94" s="1267"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2" t="str">
        <f>IF('別紙様式2-3（６月以降分）'!U94="","",'別紙様式2-3（６月以降分）'!U94)</f>
        <v/>
      </c>
      <c r="V94" s="1460" t="str">
        <f>IFERROR(VLOOKUP(K94,【参考】数式用!$A$5:$AB$27,MATCH(U94,【参考】数式用!$B$4:$AB$4,0)+1,0),"")</f>
        <v/>
      </c>
      <c r="W94" s="1353" t="s">
        <v>19</v>
      </c>
      <c r="X94" s="1554">
        <f>'別紙様式2-3（６月以降分）'!X94</f>
        <v>6</v>
      </c>
      <c r="Y94" s="1357" t="s">
        <v>10</v>
      </c>
      <c r="Z94" s="1554">
        <f>'別紙様式2-3（６月以降分）'!Z94</f>
        <v>6</v>
      </c>
      <c r="AA94" s="1357" t="s">
        <v>45</v>
      </c>
      <c r="AB94" s="1554">
        <f>'別紙様式2-3（６月以降分）'!AB94</f>
        <v>7</v>
      </c>
      <c r="AC94" s="1357" t="s">
        <v>10</v>
      </c>
      <c r="AD94" s="1554">
        <f>'別紙様式2-3（６月以降分）'!AD94</f>
        <v>3</v>
      </c>
      <c r="AE94" s="1357" t="s">
        <v>2188</v>
      </c>
      <c r="AF94" s="1357" t="s">
        <v>24</v>
      </c>
      <c r="AG94" s="1357">
        <f>IF(X94&gt;=1,(AB94*12+AD94)-(X94*12+Z94)+1,"")</f>
        <v>10</v>
      </c>
      <c r="AH94" s="1363" t="s">
        <v>38</v>
      </c>
      <c r="AI94" s="1484" t="str">
        <f>'別紙様式2-3（６月以降分）'!AI94</f>
        <v/>
      </c>
      <c r="AJ94" s="1556" t="str">
        <f>'別紙様式2-3（６月以降分）'!AJ94</f>
        <v/>
      </c>
      <c r="AK94" s="1584">
        <f>'別紙様式2-3（６月以降分）'!AK94</f>
        <v>0</v>
      </c>
      <c r="AL94" s="1560" t="str">
        <f>IF('別紙様式2-3（６月以降分）'!AL94="","",'別紙様式2-3（６月以降分）'!AL94)</f>
        <v/>
      </c>
      <c r="AM94" s="1572">
        <f>'別紙様式2-3（６月以降分）'!AM94</f>
        <v>0</v>
      </c>
      <c r="AN94" s="1574"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68" t="str">
        <f>IF('別紙様式2-3（６月以降分）'!AS94="","",'別紙様式2-3（６月以降分）'!AS94)</f>
        <v/>
      </c>
      <c r="AT94" s="679" t="str">
        <f t="shared" ref="AT94" si="73">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86"/>
      <c r="C95" s="1263"/>
      <c r="D95" s="1263"/>
      <c r="E95" s="1263"/>
      <c r="F95" s="1264"/>
      <c r="G95" s="1268"/>
      <c r="H95" s="1268"/>
      <c r="I95" s="1268"/>
      <c r="J95" s="1375"/>
      <c r="K95" s="1268"/>
      <c r="L95" s="1454"/>
      <c r="M95" s="1451"/>
      <c r="N95" s="1373" t="str">
        <f>IF('別紙様式2-2（４・５月分）'!Q75="","",'別紙様式2-2（４・５月分）'!Q75)</f>
        <v/>
      </c>
      <c r="O95" s="1370"/>
      <c r="P95" s="1386"/>
      <c r="Q95" s="1387"/>
      <c r="R95" s="1388"/>
      <c r="S95" s="1396"/>
      <c r="T95" s="1417"/>
      <c r="U95" s="1563"/>
      <c r="V95" s="1461"/>
      <c r="W95" s="1354"/>
      <c r="X95" s="1555"/>
      <c r="Y95" s="1358"/>
      <c r="Z95" s="1555"/>
      <c r="AA95" s="1358"/>
      <c r="AB95" s="1555"/>
      <c r="AC95" s="1358"/>
      <c r="AD95" s="1555"/>
      <c r="AE95" s="1358"/>
      <c r="AF95" s="1358"/>
      <c r="AG95" s="1358"/>
      <c r="AH95" s="1364"/>
      <c r="AI95" s="1485"/>
      <c r="AJ95" s="1557"/>
      <c r="AK95" s="1585"/>
      <c r="AL95" s="1561"/>
      <c r="AM95" s="1573"/>
      <c r="AN95" s="1575"/>
      <c r="AO95" s="1407"/>
      <c r="AP95" s="1567"/>
      <c r="AQ95" s="1407"/>
      <c r="AR95" s="1587"/>
      <c r="AS95" s="1569"/>
      <c r="AT95" s="1535" t="str">
        <f t="shared" ref="AT95" si="74">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50"/>
      <c r="B96" s="1286"/>
      <c r="C96" s="1263"/>
      <c r="D96" s="1263"/>
      <c r="E96" s="1263"/>
      <c r="F96" s="1264"/>
      <c r="G96" s="1268"/>
      <c r="H96" s="1268"/>
      <c r="I96" s="1268"/>
      <c r="J96" s="1375"/>
      <c r="K96" s="1268"/>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0"/>
      <c r="V96" s="1466" t="str">
        <f>IFERROR(VLOOKUP(K94,【参考】数式用!$A$5:$AB$27,MATCH(U96,【参考】数式用!$B$4:$AB$4,0)+1,0),"")</f>
        <v/>
      </c>
      <c r="W96" s="1468" t="s">
        <v>19</v>
      </c>
      <c r="X96" s="1538"/>
      <c r="Y96" s="1410" t="s">
        <v>10</v>
      </c>
      <c r="Z96" s="1538"/>
      <c r="AA96" s="1410" t="s">
        <v>45</v>
      </c>
      <c r="AB96" s="1538"/>
      <c r="AC96" s="1410" t="s">
        <v>10</v>
      </c>
      <c r="AD96" s="1538"/>
      <c r="AE96" s="1410" t="s">
        <v>2188</v>
      </c>
      <c r="AF96" s="1410" t="s">
        <v>24</v>
      </c>
      <c r="AG96" s="1410" t="str">
        <f>IF(X96&gt;=1,(AB96*12+AD96)-(X96*12+Z96)+1,"")</f>
        <v/>
      </c>
      <c r="AH96" s="1412" t="s">
        <v>38</v>
      </c>
      <c r="AI96" s="1414" t="str">
        <f t="shared" ref="AI96" si="75">IFERROR(ROUNDDOWN(ROUND(L94*V96,0)*M94,0)*AG96,"")</f>
        <v/>
      </c>
      <c r="AJ96" s="1578" t="str">
        <f>IFERROR(ROUNDDOWN(ROUND((L94*(V96-AX94)),0)*M94,0)*AG96,"")</f>
        <v/>
      </c>
      <c r="AK96" s="1497" t="str">
        <f>IFERROR(ROUNDDOWN(ROUNDDOWN(ROUND(L94*VLOOKUP(K94,【参考】数式用!$A$5:$AB$27,MATCH("新加算Ⅳ",【参考】数式用!$B$4:$AB$4,0)+1,0),0)*M94,0)*AG96*0.5,0),"")</f>
        <v/>
      </c>
      <c r="AL96" s="1580"/>
      <c r="AM96" s="1588" t="str">
        <f>IFERROR(IF('別紙様式2-2（４・５月分）'!Q76="ベア加算","", IF(OR(U96="新加算Ⅰ",U96="新加算Ⅱ",U96="新加算Ⅲ",U96="新加算Ⅳ"),ROUNDDOWN(ROUND(L94*VLOOKUP(K94,【参考】数式用!$A$5:$I$27,MATCH("ベア加算",【参考】数式用!$B$4:$I$4,0)+1,0),0)*M94,0)*AG96,"")),"")</f>
        <v/>
      </c>
      <c r="AN96" s="1544"/>
      <c r="AO96" s="1536"/>
      <c r="AP96" s="1548"/>
      <c r="AQ96" s="1536"/>
      <c r="AR96" s="1550"/>
      <c r="AS96" s="1552"/>
      <c r="AT96" s="1535"/>
      <c r="AU96" s="554"/>
      <c r="AV96" s="1496" t="str">
        <f>IF(AND(AB94&lt;&gt;7,AD94&lt;&gt;3),"V列に色付け","")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69"/>
      <c r="H97" s="1269"/>
      <c r="I97" s="1269"/>
      <c r="J97" s="1376"/>
      <c r="K97" s="1269"/>
      <c r="L97" s="1455"/>
      <c r="M97" s="1452"/>
      <c r="N97" s="662" t="str">
        <f>IF('別紙様式2-2（４・５月分）'!Q76="","",'別紙様式2-2（４・５月分）'!Q76)</f>
        <v/>
      </c>
      <c r="O97" s="1372"/>
      <c r="P97" s="1394"/>
      <c r="Q97" s="1508"/>
      <c r="R97" s="1392"/>
      <c r="S97" s="1398"/>
      <c r="T97" s="1463"/>
      <c r="U97" s="1571"/>
      <c r="V97" s="1467"/>
      <c r="W97" s="1469"/>
      <c r="X97" s="1539"/>
      <c r="Y97" s="1411"/>
      <c r="Z97" s="1539"/>
      <c r="AA97" s="1411"/>
      <c r="AB97" s="1539"/>
      <c r="AC97" s="1411"/>
      <c r="AD97" s="1539"/>
      <c r="AE97" s="1411"/>
      <c r="AF97" s="1411"/>
      <c r="AG97" s="1411"/>
      <c r="AH97" s="1413"/>
      <c r="AI97" s="1415"/>
      <c r="AJ97" s="1579"/>
      <c r="AK97" s="1498"/>
      <c r="AL97" s="1581"/>
      <c r="AM97" s="1589"/>
      <c r="AN97" s="1545"/>
      <c r="AO97" s="1537"/>
      <c r="AP97" s="1549"/>
      <c r="AQ97" s="1537"/>
      <c r="AR97" s="1551"/>
      <c r="AS97" s="1553"/>
      <c r="AT97" s="684" t="str">
        <f t="shared" ref="AT97" si="7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51">
        <v>22</v>
      </c>
      <c r="B98" s="1286" t="str">
        <f>IF(基本情報入力シート!C75="","",基本情報入力シート!C75)</f>
        <v/>
      </c>
      <c r="C98" s="1263"/>
      <c r="D98" s="1263"/>
      <c r="E98" s="1263"/>
      <c r="F98" s="1264"/>
      <c r="G98" s="1268" t="str">
        <f>IF(基本情報入力シート!M75="","",基本情報入力シート!M75)</f>
        <v/>
      </c>
      <c r="H98" s="1268" t="str">
        <f>IF(基本情報入力シート!R75="","",基本情報入力シート!R75)</f>
        <v/>
      </c>
      <c r="I98" s="1268" t="str">
        <f>IF(基本情報入力シート!W75="","",基本情報入力シート!W75)</f>
        <v/>
      </c>
      <c r="J98" s="1375" t="str">
        <f>IF(基本情報入力シート!X75="","",基本情報入力シート!X75)</f>
        <v/>
      </c>
      <c r="K98" s="1268"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2" t="str">
        <f>IF('別紙様式2-3（６月以降分）'!U98="","",'別紙様式2-3（６月以降分）'!U98)</f>
        <v/>
      </c>
      <c r="V98" s="1460" t="str">
        <f>IFERROR(VLOOKUP(K98,【参考】数式用!$A$5:$AB$27,MATCH(U98,【参考】数式用!$B$4:$AB$4,0)+1,0),"")</f>
        <v/>
      </c>
      <c r="W98" s="1353" t="s">
        <v>19</v>
      </c>
      <c r="X98" s="1554">
        <f>'別紙様式2-3（６月以降分）'!X98</f>
        <v>6</v>
      </c>
      <c r="Y98" s="1357" t="s">
        <v>10</v>
      </c>
      <c r="Z98" s="1554">
        <f>'別紙様式2-3（６月以降分）'!Z98</f>
        <v>6</v>
      </c>
      <c r="AA98" s="1357" t="s">
        <v>45</v>
      </c>
      <c r="AB98" s="1554">
        <f>'別紙様式2-3（６月以降分）'!AB98</f>
        <v>7</v>
      </c>
      <c r="AC98" s="1357" t="s">
        <v>10</v>
      </c>
      <c r="AD98" s="1554">
        <f>'別紙様式2-3（６月以降分）'!AD98</f>
        <v>3</v>
      </c>
      <c r="AE98" s="1357" t="s">
        <v>2188</v>
      </c>
      <c r="AF98" s="1357" t="s">
        <v>24</v>
      </c>
      <c r="AG98" s="1357">
        <f>IF(X98&gt;=1,(AB98*12+AD98)-(X98*12+Z98)+1,"")</f>
        <v>10</v>
      </c>
      <c r="AH98" s="1363" t="s">
        <v>38</v>
      </c>
      <c r="AI98" s="1484" t="str">
        <f>'別紙様式2-3（６月以降分）'!AI98</f>
        <v/>
      </c>
      <c r="AJ98" s="1556" t="str">
        <f>'別紙様式2-3（６月以降分）'!AJ98</f>
        <v/>
      </c>
      <c r="AK98" s="1584">
        <f>'別紙様式2-3（６月以降分）'!AK98</f>
        <v>0</v>
      </c>
      <c r="AL98" s="1560" t="str">
        <f>IF('別紙様式2-3（６月以降分）'!AL98="","",'別紙様式2-3（６月以降分）'!AL98)</f>
        <v/>
      </c>
      <c r="AM98" s="1572">
        <f>'別紙様式2-3（６月以降分）'!AM98</f>
        <v>0</v>
      </c>
      <c r="AN98" s="1574"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68" t="str">
        <f>IF('別紙様式2-3（６月以降分）'!AS98="","",'別紙様式2-3（６月以降分）'!AS98)</f>
        <v/>
      </c>
      <c r="AT98" s="679" t="str">
        <f t="shared" ref="AT98" si="7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86"/>
      <c r="C99" s="1263"/>
      <c r="D99" s="1263"/>
      <c r="E99" s="1263"/>
      <c r="F99" s="1264"/>
      <c r="G99" s="1268"/>
      <c r="H99" s="1268"/>
      <c r="I99" s="1268"/>
      <c r="J99" s="1375"/>
      <c r="K99" s="1268"/>
      <c r="L99" s="1454"/>
      <c r="M99" s="1456"/>
      <c r="N99" s="1373" t="str">
        <f>IF('別紙様式2-2（４・５月分）'!Q78="","",'別紙様式2-2（４・５月分）'!Q78)</f>
        <v/>
      </c>
      <c r="O99" s="1370"/>
      <c r="P99" s="1386"/>
      <c r="Q99" s="1387"/>
      <c r="R99" s="1388"/>
      <c r="S99" s="1396"/>
      <c r="T99" s="1417"/>
      <c r="U99" s="1563"/>
      <c r="V99" s="1461"/>
      <c r="W99" s="1354"/>
      <c r="X99" s="1555"/>
      <c r="Y99" s="1358"/>
      <c r="Z99" s="1555"/>
      <c r="AA99" s="1358"/>
      <c r="AB99" s="1555"/>
      <c r="AC99" s="1358"/>
      <c r="AD99" s="1555"/>
      <c r="AE99" s="1358"/>
      <c r="AF99" s="1358"/>
      <c r="AG99" s="1358"/>
      <c r="AH99" s="1364"/>
      <c r="AI99" s="1485"/>
      <c r="AJ99" s="1557"/>
      <c r="AK99" s="1585"/>
      <c r="AL99" s="1561"/>
      <c r="AM99" s="1573"/>
      <c r="AN99" s="1575"/>
      <c r="AO99" s="1407"/>
      <c r="AP99" s="1567"/>
      <c r="AQ99" s="1407"/>
      <c r="AR99" s="1587"/>
      <c r="AS99" s="1569"/>
      <c r="AT99" s="1535" t="str">
        <f t="shared" ref="AT99" si="7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50"/>
      <c r="B100" s="1286"/>
      <c r="C100" s="1263"/>
      <c r="D100" s="1263"/>
      <c r="E100" s="1263"/>
      <c r="F100" s="1264"/>
      <c r="G100" s="1268"/>
      <c r="H100" s="1268"/>
      <c r="I100" s="1268"/>
      <c r="J100" s="1375"/>
      <c r="K100" s="1268"/>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0"/>
      <c r="V100" s="1466" t="str">
        <f>IFERROR(VLOOKUP(K98,【参考】数式用!$A$5:$AB$27,MATCH(U100,【参考】数式用!$B$4:$AB$4,0)+1,0),"")</f>
        <v/>
      </c>
      <c r="W100" s="1468" t="s">
        <v>19</v>
      </c>
      <c r="X100" s="1538"/>
      <c r="Y100" s="1410" t="s">
        <v>10</v>
      </c>
      <c r="Z100" s="1538"/>
      <c r="AA100" s="1410" t="s">
        <v>45</v>
      </c>
      <c r="AB100" s="1538"/>
      <c r="AC100" s="1410" t="s">
        <v>10</v>
      </c>
      <c r="AD100" s="1538"/>
      <c r="AE100" s="1410" t="s">
        <v>2188</v>
      </c>
      <c r="AF100" s="1410" t="s">
        <v>24</v>
      </c>
      <c r="AG100" s="1410" t="str">
        <f>IF(X100&gt;=1,(AB100*12+AD100)-(X100*12+Z100)+1,"")</f>
        <v/>
      </c>
      <c r="AH100" s="1412" t="s">
        <v>38</v>
      </c>
      <c r="AI100" s="1414" t="str">
        <f t="shared" ref="AI100" si="79">IFERROR(ROUNDDOWN(ROUND(L98*V100,0)*M98,0)*AG100,"")</f>
        <v/>
      </c>
      <c r="AJ100" s="1578" t="str">
        <f>IFERROR(ROUNDDOWN(ROUND((L98*(V100-AX98)),0)*M98,0)*AG100,"")</f>
        <v/>
      </c>
      <c r="AK100" s="1497" t="str">
        <f>IFERROR(ROUNDDOWN(ROUNDDOWN(ROUND(L98*VLOOKUP(K98,【参考】数式用!$A$5:$AB$27,MATCH("新加算Ⅳ",【参考】数式用!$B$4:$AB$4,0)+1,0),0)*M98,0)*AG100*0.5,0),"")</f>
        <v/>
      </c>
      <c r="AL100" s="1580"/>
      <c r="AM100" s="1588" t="str">
        <f>IFERROR(IF('別紙様式2-2（４・５月分）'!Q79="ベア加算","", IF(OR(U100="新加算Ⅰ",U100="新加算Ⅱ",U100="新加算Ⅲ",U100="新加算Ⅳ"),ROUNDDOWN(ROUND(L98*VLOOKUP(K98,【参考】数式用!$A$5:$I$27,MATCH("ベア加算",【参考】数式用!$B$4:$I$4,0)+1,0),0)*M98,0)*AG100,"")),"")</f>
        <v/>
      </c>
      <c r="AN100" s="1544"/>
      <c r="AO100" s="1536"/>
      <c r="AP100" s="1548"/>
      <c r="AQ100" s="1536"/>
      <c r="AR100" s="1550"/>
      <c r="AS100" s="1552"/>
      <c r="AT100" s="1535"/>
      <c r="AU100" s="554"/>
      <c r="AV100" s="1496" t="str">
        <f>IF(AND(AB98&lt;&gt;7,AD98&lt;&gt;3),"V列に色付け","")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69"/>
      <c r="H101" s="1269"/>
      <c r="I101" s="1269"/>
      <c r="J101" s="1376"/>
      <c r="K101" s="1269"/>
      <c r="L101" s="1455"/>
      <c r="M101" s="1457"/>
      <c r="N101" s="662" t="str">
        <f>IF('別紙様式2-2（４・５月分）'!Q79="","",'別紙様式2-2（４・５月分）'!Q79)</f>
        <v/>
      </c>
      <c r="O101" s="1372"/>
      <c r="P101" s="1394"/>
      <c r="Q101" s="1508"/>
      <c r="R101" s="1392"/>
      <c r="S101" s="1398"/>
      <c r="T101" s="1463"/>
      <c r="U101" s="1571"/>
      <c r="V101" s="1467"/>
      <c r="W101" s="1469"/>
      <c r="X101" s="1539"/>
      <c r="Y101" s="1411"/>
      <c r="Z101" s="1539"/>
      <c r="AA101" s="1411"/>
      <c r="AB101" s="1539"/>
      <c r="AC101" s="1411"/>
      <c r="AD101" s="1539"/>
      <c r="AE101" s="1411"/>
      <c r="AF101" s="1411"/>
      <c r="AG101" s="1411"/>
      <c r="AH101" s="1413"/>
      <c r="AI101" s="1415"/>
      <c r="AJ101" s="1579"/>
      <c r="AK101" s="1498"/>
      <c r="AL101" s="1581"/>
      <c r="AM101" s="1589"/>
      <c r="AN101" s="1545"/>
      <c r="AO101" s="1537"/>
      <c r="AP101" s="1549"/>
      <c r="AQ101" s="1537"/>
      <c r="AR101" s="1551"/>
      <c r="AS101" s="1553"/>
      <c r="AT101" s="684" t="str">
        <f t="shared" ref="AT101" si="80">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86" t="str">
        <f>IF(基本情報入力シート!C76="","",基本情報入力シート!C76)</f>
        <v/>
      </c>
      <c r="C102" s="1263"/>
      <c r="D102" s="1263"/>
      <c r="E102" s="1263"/>
      <c r="F102" s="1264"/>
      <c r="G102" s="1268" t="str">
        <f>IF(基本情報入力シート!M76="","",基本情報入力シート!M76)</f>
        <v/>
      </c>
      <c r="H102" s="1268" t="str">
        <f>IF(基本情報入力シート!R76="","",基本情報入力シート!R76)</f>
        <v/>
      </c>
      <c r="I102" s="1268" t="str">
        <f>IF(基本情報入力シート!W76="","",基本情報入力シート!W76)</f>
        <v/>
      </c>
      <c r="J102" s="1375" t="str">
        <f>IF(基本情報入力シート!X76="","",基本情報入力シート!X76)</f>
        <v/>
      </c>
      <c r="K102" s="1268"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2" t="str">
        <f>IF('別紙様式2-3（６月以降分）'!U102="","",'別紙様式2-3（６月以降分）'!U102)</f>
        <v/>
      </c>
      <c r="V102" s="1460" t="str">
        <f>IFERROR(VLOOKUP(K102,【参考】数式用!$A$5:$AB$27,MATCH(U102,【参考】数式用!$B$4:$AB$4,0)+1,0),"")</f>
        <v/>
      </c>
      <c r="W102" s="1353" t="s">
        <v>19</v>
      </c>
      <c r="X102" s="1554">
        <f>'別紙様式2-3（６月以降分）'!X102</f>
        <v>6</v>
      </c>
      <c r="Y102" s="1357" t="s">
        <v>10</v>
      </c>
      <c r="Z102" s="1554">
        <f>'別紙様式2-3（６月以降分）'!Z102</f>
        <v>6</v>
      </c>
      <c r="AA102" s="1357" t="s">
        <v>45</v>
      </c>
      <c r="AB102" s="1554">
        <f>'別紙様式2-3（６月以降分）'!AB102</f>
        <v>7</v>
      </c>
      <c r="AC102" s="1357" t="s">
        <v>10</v>
      </c>
      <c r="AD102" s="1554">
        <f>'別紙様式2-3（６月以降分）'!AD102</f>
        <v>3</v>
      </c>
      <c r="AE102" s="1357" t="s">
        <v>2188</v>
      </c>
      <c r="AF102" s="1357" t="s">
        <v>24</v>
      </c>
      <c r="AG102" s="1357">
        <f>IF(X102&gt;=1,(AB102*12+AD102)-(X102*12+Z102)+1,"")</f>
        <v>10</v>
      </c>
      <c r="AH102" s="1363" t="s">
        <v>38</v>
      </c>
      <c r="AI102" s="1484" t="str">
        <f>'別紙様式2-3（６月以降分）'!AI102</f>
        <v/>
      </c>
      <c r="AJ102" s="1556" t="str">
        <f>'別紙様式2-3（６月以降分）'!AJ102</f>
        <v/>
      </c>
      <c r="AK102" s="1584">
        <f>'別紙様式2-3（６月以降分）'!AK102</f>
        <v>0</v>
      </c>
      <c r="AL102" s="1560" t="str">
        <f>IF('別紙様式2-3（６月以降分）'!AL102="","",'別紙様式2-3（６月以降分）'!AL102)</f>
        <v/>
      </c>
      <c r="AM102" s="1572">
        <f>'別紙様式2-3（６月以降分）'!AM102</f>
        <v>0</v>
      </c>
      <c r="AN102" s="1574"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68" t="str">
        <f>IF('別紙様式2-3（６月以降分）'!AS102="","",'別紙様式2-3（６月以降分）'!AS102)</f>
        <v/>
      </c>
      <c r="AT102" s="679" t="str">
        <f t="shared" ref="AT102" si="81">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86"/>
      <c r="C103" s="1263"/>
      <c r="D103" s="1263"/>
      <c r="E103" s="1263"/>
      <c r="F103" s="1264"/>
      <c r="G103" s="1268"/>
      <c r="H103" s="1268"/>
      <c r="I103" s="1268"/>
      <c r="J103" s="1375"/>
      <c r="K103" s="1268"/>
      <c r="L103" s="1454"/>
      <c r="M103" s="1456"/>
      <c r="N103" s="1373" t="str">
        <f>IF('別紙様式2-2（４・５月分）'!Q81="","",'別紙様式2-2（４・５月分）'!Q81)</f>
        <v/>
      </c>
      <c r="O103" s="1370"/>
      <c r="P103" s="1386"/>
      <c r="Q103" s="1387"/>
      <c r="R103" s="1388"/>
      <c r="S103" s="1396"/>
      <c r="T103" s="1417"/>
      <c r="U103" s="1563"/>
      <c r="V103" s="1461"/>
      <c r="W103" s="1354"/>
      <c r="X103" s="1555"/>
      <c r="Y103" s="1358"/>
      <c r="Z103" s="1555"/>
      <c r="AA103" s="1358"/>
      <c r="AB103" s="1555"/>
      <c r="AC103" s="1358"/>
      <c r="AD103" s="1555"/>
      <c r="AE103" s="1358"/>
      <c r="AF103" s="1358"/>
      <c r="AG103" s="1358"/>
      <c r="AH103" s="1364"/>
      <c r="AI103" s="1485"/>
      <c r="AJ103" s="1557"/>
      <c r="AK103" s="1585"/>
      <c r="AL103" s="1561"/>
      <c r="AM103" s="1573"/>
      <c r="AN103" s="1575"/>
      <c r="AO103" s="1407"/>
      <c r="AP103" s="1567"/>
      <c r="AQ103" s="1407"/>
      <c r="AR103" s="1587"/>
      <c r="AS103" s="1569"/>
      <c r="AT103" s="1535" t="str">
        <f t="shared" ref="AT103" si="82">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50"/>
      <c r="B104" s="1286"/>
      <c r="C104" s="1263"/>
      <c r="D104" s="1263"/>
      <c r="E104" s="1263"/>
      <c r="F104" s="1264"/>
      <c r="G104" s="1268"/>
      <c r="H104" s="1268"/>
      <c r="I104" s="1268"/>
      <c r="J104" s="1375"/>
      <c r="K104" s="1268"/>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0"/>
      <c r="V104" s="1466" t="str">
        <f>IFERROR(VLOOKUP(K102,【参考】数式用!$A$5:$AB$27,MATCH(U104,【参考】数式用!$B$4:$AB$4,0)+1,0),"")</f>
        <v/>
      </c>
      <c r="W104" s="1468" t="s">
        <v>19</v>
      </c>
      <c r="X104" s="1538"/>
      <c r="Y104" s="1410" t="s">
        <v>10</v>
      </c>
      <c r="Z104" s="1538"/>
      <c r="AA104" s="1410" t="s">
        <v>45</v>
      </c>
      <c r="AB104" s="1538"/>
      <c r="AC104" s="1410" t="s">
        <v>10</v>
      </c>
      <c r="AD104" s="1538"/>
      <c r="AE104" s="1410" t="s">
        <v>2188</v>
      </c>
      <c r="AF104" s="1410" t="s">
        <v>24</v>
      </c>
      <c r="AG104" s="1410" t="str">
        <f>IF(X104&gt;=1,(AB104*12+AD104)-(X104*12+Z104)+1,"")</f>
        <v/>
      </c>
      <c r="AH104" s="1412" t="s">
        <v>38</v>
      </c>
      <c r="AI104" s="1414" t="str">
        <f t="shared" ref="AI104" si="83">IFERROR(ROUNDDOWN(ROUND(L102*V104,0)*M102,0)*AG104,"")</f>
        <v/>
      </c>
      <c r="AJ104" s="1578" t="str">
        <f>IFERROR(ROUNDDOWN(ROUND((L102*(V104-AX102)),0)*M102,0)*AG104,"")</f>
        <v/>
      </c>
      <c r="AK104" s="1497" t="str">
        <f>IFERROR(ROUNDDOWN(ROUNDDOWN(ROUND(L102*VLOOKUP(K102,【参考】数式用!$A$5:$AB$27,MATCH("新加算Ⅳ",【参考】数式用!$B$4:$AB$4,0)+1,0),0)*M102,0)*AG104*0.5,0),"")</f>
        <v/>
      </c>
      <c r="AL104" s="1580"/>
      <c r="AM104" s="1588" t="str">
        <f>IFERROR(IF('別紙様式2-2（４・５月分）'!Q82="ベア加算","", IF(OR(U104="新加算Ⅰ",U104="新加算Ⅱ",U104="新加算Ⅲ",U104="新加算Ⅳ"),ROUNDDOWN(ROUND(L102*VLOOKUP(K102,【参考】数式用!$A$5:$I$27,MATCH("ベア加算",【参考】数式用!$B$4:$I$4,0)+1,0),0)*M102,0)*AG104,"")),"")</f>
        <v/>
      </c>
      <c r="AN104" s="1544"/>
      <c r="AO104" s="1536"/>
      <c r="AP104" s="1548"/>
      <c r="AQ104" s="1536"/>
      <c r="AR104" s="1550"/>
      <c r="AS104" s="1552"/>
      <c r="AT104" s="1535"/>
      <c r="AU104" s="554"/>
      <c r="AV104" s="1496" t="str">
        <f>IF(AND(AB102&lt;&gt;7,AD102&lt;&gt;3),"V列に色付け","")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69"/>
      <c r="H105" s="1269"/>
      <c r="I105" s="1269"/>
      <c r="J105" s="1376"/>
      <c r="K105" s="1269"/>
      <c r="L105" s="1455"/>
      <c r="M105" s="1457"/>
      <c r="N105" s="662" t="str">
        <f>IF('別紙様式2-2（４・５月分）'!Q82="","",'別紙様式2-2（４・５月分）'!Q82)</f>
        <v/>
      </c>
      <c r="O105" s="1372"/>
      <c r="P105" s="1394"/>
      <c r="Q105" s="1508"/>
      <c r="R105" s="1392"/>
      <c r="S105" s="1398"/>
      <c r="T105" s="1463"/>
      <c r="U105" s="1571"/>
      <c r="V105" s="1467"/>
      <c r="W105" s="1469"/>
      <c r="X105" s="1539"/>
      <c r="Y105" s="1411"/>
      <c r="Z105" s="1539"/>
      <c r="AA105" s="1411"/>
      <c r="AB105" s="1539"/>
      <c r="AC105" s="1411"/>
      <c r="AD105" s="1539"/>
      <c r="AE105" s="1411"/>
      <c r="AF105" s="1411"/>
      <c r="AG105" s="1411"/>
      <c r="AH105" s="1413"/>
      <c r="AI105" s="1415"/>
      <c r="AJ105" s="1579"/>
      <c r="AK105" s="1498"/>
      <c r="AL105" s="1581"/>
      <c r="AM105" s="1589"/>
      <c r="AN105" s="1545"/>
      <c r="AO105" s="1537"/>
      <c r="AP105" s="1549"/>
      <c r="AQ105" s="1537"/>
      <c r="AR105" s="1551"/>
      <c r="AS105" s="1553"/>
      <c r="AT105" s="684" t="str">
        <f t="shared" ref="AT105" si="84">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51">
        <v>24</v>
      </c>
      <c r="B106" s="1285" t="str">
        <f>IF(基本情報入力シート!C77="","",基本情報入力シート!C77)</f>
        <v/>
      </c>
      <c r="C106" s="1261"/>
      <c r="D106" s="1261"/>
      <c r="E106" s="1261"/>
      <c r="F106" s="1262"/>
      <c r="G106" s="1267" t="str">
        <f>IF(基本情報入力シート!M77="","",基本情報入力シート!M77)</f>
        <v/>
      </c>
      <c r="H106" s="1267" t="str">
        <f>IF(基本情報入力シート!R77="","",基本情報入力シート!R77)</f>
        <v/>
      </c>
      <c r="I106" s="1267" t="str">
        <f>IF(基本情報入力シート!W77="","",基本情報入力シート!W77)</f>
        <v/>
      </c>
      <c r="J106" s="1382" t="str">
        <f>IF(基本情報入力シート!X77="","",基本情報入力シート!X77)</f>
        <v/>
      </c>
      <c r="K106" s="1267"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2" t="str">
        <f>IF('別紙様式2-3（６月以降分）'!U106="","",'別紙様式2-3（６月以降分）'!U106)</f>
        <v/>
      </c>
      <c r="V106" s="1460" t="str">
        <f>IFERROR(VLOOKUP(K106,【参考】数式用!$A$5:$AB$27,MATCH(U106,【参考】数式用!$B$4:$AB$4,0)+1,0),"")</f>
        <v/>
      </c>
      <c r="W106" s="1353" t="s">
        <v>19</v>
      </c>
      <c r="X106" s="1554">
        <f>'別紙様式2-3（６月以降分）'!X106</f>
        <v>6</v>
      </c>
      <c r="Y106" s="1357" t="s">
        <v>10</v>
      </c>
      <c r="Z106" s="1554">
        <f>'別紙様式2-3（６月以降分）'!Z106</f>
        <v>6</v>
      </c>
      <c r="AA106" s="1357" t="s">
        <v>45</v>
      </c>
      <c r="AB106" s="1554">
        <f>'別紙様式2-3（６月以降分）'!AB106</f>
        <v>7</v>
      </c>
      <c r="AC106" s="1357" t="s">
        <v>10</v>
      </c>
      <c r="AD106" s="1554">
        <f>'別紙様式2-3（６月以降分）'!AD106</f>
        <v>3</v>
      </c>
      <c r="AE106" s="1357" t="s">
        <v>2188</v>
      </c>
      <c r="AF106" s="1357" t="s">
        <v>24</v>
      </c>
      <c r="AG106" s="1357">
        <f>IF(X106&gt;=1,(AB106*12+AD106)-(X106*12+Z106)+1,"")</f>
        <v>10</v>
      </c>
      <c r="AH106" s="1363" t="s">
        <v>38</v>
      </c>
      <c r="AI106" s="1484" t="str">
        <f>'別紙様式2-3（６月以降分）'!AI106</f>
        <v/>
      </c>
      <c r="AJ106" s="1556" t="str">
        <f>'別紙様式2-3（６月以降分）'!AJ106</f>
        <v/>
      </c>
      <c r="AK106" s="1584">
        <f>'別紙様式2-3（６月以降分）'!AK106</f>
        <v>0</v>
      </c>
      <c r="AL106" s="1560" t="str">
        <f>IF('別紙様式2-3（６月以降分）'!AL106="","",'別紙様式2-3（６月以降分）'!AL106)</f>
        <v/>
      </c>
      <c r="AM106" s="1572">
        <f>'別紙様式2-3（６月以降分）'!AM106</f>
        <v>0</v>
      </c>
      <c r="AN106" s="1574"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68" t="str">
        <f>IF('別紙様式2-3（６月以降分）'!AS106="","",'別紙様式2-3（６月以降分）'!AS106)</f>
        <v/>
      </c>
      <c r="AT106" s="679" t="str">
        <f t="shared" ref="AT106" si="85">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86"/>
      <c r="C107" s="1263"/>
      <c r="D107" s="1263"/>
      <c r="E107" s="1263"/>
      <c r="F107" s="1264"/>
      <c r="G107" s="1268"/>
      <c r="H107" s="1268"/>
      <c r="I107" s="1268"/>
      <c r="J107" s="1375"/>
      <c r="K107" s="1268"/>
      <c r="L107" s="1454"/>
      <c r="M107" s="1451"/>
      <c r="N107" s="1373" t="str">
        <f>IF('別紙様式2-2（４・５月分）'!Q84="","",'別紙様式2-2（４・５月分）'!Q84)</f>
        <v/>
      </c>
      <c r="O107" s="1370"/>
      <c r="P107" s="1386"/>
      <c r="Q107" s="1387"/>
      <c r="R107" s="1388"/>
      <c r="S107" s="1396"/>
      <c r="T107" s="1417"/>
      <c r="U107" s="1563"/>
      <c r="V107" s="1461"/>
      <c r="W107" s="1354"/>
      <c r="X107" s="1555"/>
      <c r="Y107" s="1358"/>
      <c r="Z107" s="1555"/>
      <c r="AA107" s="1358"/>
      <c r="AB107" s="1555"/>
      <c r="AC107" s="1358"/>
      <c r="AD107" s="1555"/>
      <c r="AE107" s="1358"/>
      <c r="AF107" s="1358"/>
      <c r="AG107" s="1358"/>
      <c r="AH107" s="1364"/>
      <c r="AI107" s="1485"/>
      <c r="AJ107" s="1557"/>
      <c r="AK107" s="1585"/>
      <c r="AL107" s="1561"/>
      <c r="AM107" s="1573"/>
      <c r="AN107" s="1575"/>
      <c r="AO107" s="1407"/>
      <c r="AP107" s="1567"/>
      <c r="AQ107" s="1407"/>
      <c r="AR107" s="1587"/>
      <c r="AS107" s="1569"/>
      <c r="AT107" s="1535" t="str">
        <f t="shared" ref="AT107" si="86">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50"/>
      <c r="B108" s="1286"/>
      <c r="C108" s="1263"/>
      <c r="D108" s="1263"/>
      <c r="E108" s="1263"/>
      <c r="F108" s="1264"/>
      <c r="G108" s="1268"/>
      <c r="H108" s="1268"/>
      <c r="I108" s="1268"/>
      <c r="J108" s="1375"/>
      <c r="K108" s="1268"/>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0"/>
      <c r="V108" s="1466" t="str">
        <f>IFERROR(VLOOKUP(K106,【参考】数式用!$A$5:$AB$27,MATCH(U108,【参考】数式用!$B$4:$AB$4,0)+1,0),"")</f>
        <v/>
      </c>
      <c r="W108" s="1468" t="s">
        <v>19</v>
      </c>
      <c r="X108" s="1538"/>
      <c r="Y108" s="1410" t="s">
        <v>10</v>
      </c>
      <c r="Z108" s="1538"/>
      <c r="AA108" s="1410" t="s">
        <v>45</v>
      </c>
      <c r="AB108" s="1538"/>
      <c r="AC108" s="1410" t="s">
        <v>10</v>
      </c>
      <c r="AD108" s="1538"/>
      <c r="AE108" s="1410" t="s">
        <v>2188</v>
      </c>
      <c r="AF108" s="1410" t="s">
        <v>24</v>
      </c>
      <c r="AG108" s="1410" t="str">
        <f>IF(X108&gt;=1,(AB108*12+AD108)-(X108*12+Z108)+1,"")</f>
        <v/>
      </c>
      <c r="AH108" s="1412" t="s">
        <v>38</v>
      </c>
      <c r="AI108" s="1414" t="str">
        <f t="shared" ref="AI108" si="87">IFERROR(ROUNDDOWN(ROUND(L106*V108,0)*M106,0)*AG108,"")</f>
        <v/>
      </c>
      <c r="AJ108" s="1578" t="str">
        <f>IFERROR(ROUNDDOWN(ROUND((L106*(V108-AX106)),0)*M106,0)*AG108,"")</f>
        <v/>
      </c>
      <c r="AK108" s="1497" t="str">
        <f>IFERROR(ROUNDDOWN(ROUNDDOWN(ROUND(L106*VLOOKUP(K106,【参考】数式用!$A$5:$AB$27,MATCH("新加算Ⅳ",【参考】数式用!$B$4:$AB$4,0)+1,0),0)*M106,0)*AG108*0.5,0),"")</f>
        <v/>
      </c>
      <c r="AL108" s="1580"/>
      <c r="AM108" s="1588" t="str">
        <f>IFERROR(IF('別紙様式2-2（４・５月分）'!Q85="ベア加算","", IF(OR(U108="新加算Ⅰ",U108="新加算Ⅱ",U108="新加算Ⅲ",U108="新加算Ⅳ"),ROUNDDOWN(ROUND(L106*VLOOKUP(K106,【参考】数式用!$A$5:$I$27,MATCH("ベア加算",【参考】数式用!$B$4:$I$4,0)+1,0),0)*M106,0)*AG108,"")),"")</f>
        <v/>
      </c>
      <c r="AN108" s="1544"/>
      <c r="AO108" s="1536"/>
      <c r="AP108" s="1548"/>
      <c r="AQ108" s="1536"/>
      <c r="AR108" s="1550"/>
      <c r="AS108" s="1552"/>
      <c r="AT108" s="1535"/>
      <c r="AU108" s="554"/>
      <c r="AV108" s="1496" t="str">
        <f>IF(AND(AB106&lt;&gt;7,AD106&lt;&gt;3),"V列に色付け","")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69"/>
      <c r="H109" s="1269"/>
      <c r="I109" s="1269"/>
      <c r="J109" s="1376"/>
      <c r="K109" s="1269"/>
      <c r="L109" s="1455"/>
      <c r="M109" s="1452"/>
      <c r="N109" s="662" t="str">
        <f>IF('別紙様式2-2（４・５月分）'!Q85="","",'別紙様式2-2（４・５月分）'!Q85)</f>
        <v/>
      </c>
      <c r="O109" s="1372"/>
      <c r="P109" s="1394"/>
      <c r="Q109" s="1508"/>
      <c r="R109" s="1392"/>
      <c r="S109" s="1398"/>
      <c r="T109" s="1463"/>
      <c r="U109" s="1571"/>
      <c r="V109" s="1467"/>
      <c r="W109" s="1469"/>
      <c r="X109" s="1539"/>
      <c r="Y109" s="1411"/>
      <c r="Z109" s="1539"/>
      <c r="AA109" s="1411"/>
      <c r="AB109" s="1539"/>
      <c r="AC109" s="1411"/>
      <c r="AD109" s="1539"/>
      <c r="AE109" s="1411"/>
      <c r="AF109" s="1411"/>
      <c r="AG109" s="1411"/>
      <c r="AH109" s="1413"/>
      <c r="AI109" s="1415"/>
      <c r="AJ109" s="1579"/>
      <c r="AK109" s="1498"/>
      <c r="AL109" s="1581"/>
      <c r="AM109" s="1589"/>
      <c r="AN109" s="1545"/>
      <c r="AO109" s="1537"/>
      <c r="AP109" s="1549"/>
      <c r="AQ109" s="1537"/>
      <c r="AR109" s="1551"/>
      <c r="AS109" s="1553"/>
      <c r="AT109" s="684" t="str">
        <f t="shared" ref="AT109" si="88">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86" t="str">
        <f>IF(基本情報入力シート!C78="","",基本情報入力シート!C78)</f>
        <v/>
      </c>
      <c r="C110" s="1263"/>
      <c r="D110" s="1263"/>
      <c r="E110" s="1263"/>
      <c r="F110" s="1264"/>
      <c r="G110" s="1268" t="str">
        <f>IF(基本情報入力シート!M78="","",基本情報入力シート!M78)</f>
        <v/>
      </c>
      <c r="H110" s="1268" t="str">
        <f>IF(基本情報入力シート!R78="","",基本情報入力シート!R78)</f>
        <v/>
      </c>
      <c r="I110" s="1268" t="str">
        <f>IF(基本情報入力シート!W78="","",基本情報入力シート!W78)</f>
        <v/>
      </c>
      <c r="J110" s="1375" t="str">
        <f>IF(基本情報入力シート!X78="","",基本情報入力シート!X78)</f>
        <v/>
      </c>
      <c r="K110" s="1268"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2" t="str">
        <f>IF('別紙様式2-3（６月以降分）'!U110="","",'別紙様式2-3（６月以降分）'!U110)</f>
        <v/>
      </c>
      <c r="V110" s="1460" t="str">
        <f>IFERROR(VLOOKUP(K110,【参考】数式用!$A$5:$AB$27,MATCH(U110,【参考】数式用!$B$4:$AB$4,0)+1,0),"")</f>
        <v/>
      </c>
      <c r="W110" s="1353" t="s">
        <v>19</v>
      </c>
      <c r="X110" s="1554">
        <f>'別紙様式2-3（６月以降分）'!X110</f>
        <v>6</v>
      </c>
      <c r="Y110" s="1357" t="s">
        <v>10</v>
      </c>
      <c r="Z110" s="1554">
        <f>'別紙様式2-3（６月以降分）'!Z110</f>
        <v>6</v>
      </c>
      <c r="AA110" s="1357" t="s">
        <v>45</v>
      </c>
      <c r="AB110" s="1554">
        <f>'別紙様式2-3（６月以降分）'!AB110</f>
        <v>7</v>
      </c>
      <c r="AC110" s="1357" t="s">
        <v>10</v>
      </c>
      <c r="AD110" s="1554">
        <f>'別紙様式2-3（６月以降分）'!AD110</f>
        <v>3</v>
      </c>
      <c r="AE110" s="1357" t="s">
        <v>2188</v>
      </c>
      <c r="AF110" s="1357" t="s">
        <v>24</v>
      </c>
      <c r="AG110" s="1357">
        <f>IF(X110&gt;=1,(AB110*12+AD110)-(X110*12+Z110)+1,"")</f>
        <v>10</v>
      </c>
      <c r="AH110" s="1363" t="s">
        <v>38</v>
      </c>
      <c r="AI110" s="1484" t="str">
        <f>'別紙様式2-3（６月以降分）'!AI110</f>
        <v/>
      </c>
      <c r="AJ110" s="1556" t="str">
        <f>'別紙様式2-3（６月以降分）'!AJ110</f>
        <v/>
      </c>
      <c r="AK110" s="1584">
        <f>'別紙様式2-3（６月以降分）'!AK110</f>
        <v>0</v>
      </c>
      <c r="AL110" s="1560" t="str">
        <f>IF('別紙様式2-3（６月以降分）'!AL110="","",'別紙様式2-3（６月以降分）'!AL110)</f>
        <v/>
      </c>
      <c r="AM110" s="1572">
        <f>'別紙様式2-3（６月以降分）'!AM110</f>
        <v>0</v>
      </c>
      <c r="AN110" s="1574"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68" t="str">
        <f>IF('別紙様式2-3（６月以降分）'!AS110="","",'別紙様式2-3（６月以降分）'!AS110)</f>
        <v/>
      </c>
      <c r="AT110" s="679" t="str">
        <f t="shared" ref="AT110" si="89">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86"/>
      <c r="C111" s="1263"/>
      <c r="D111" s="1263"/>
      <c r="E111" s="1263"/>
      <c r="F111" s="1264"/>
      <c r="G111" s="1268"/>
      <c r="H111" s="1268"/>
      <c r="I111" s="1268"/>
      <c r="J111" s="1375"/>
      <c r="K111" s="1268"/>
      <c r="L111" s="1454"/>
      <c r="M111" s="1456"/>
      <c r="N111" s="1373" t="str">
        <f>IF('別紙様式2-2（４・５月分）'!Q87="","",'別紙様式2-2（４・５月分）'!Q87)</f>
        <v/>
      </c>
      <c r="O111" s="1370"/>
      <c r="P111" s="1386"/>
      <c r="Q111" s="1387"/>
      <c r="R111" s="1388"/>
      <c r="S111" s="1396"/>
      <c r="T111" s="1417"/>
      <c r="U111" s="1563"/>
      <c r="V111" s="1461"/>
      <c r="W111" s="1354"/>
      <c r="X111" s="1555"/>
      <c r="Y111" s="1358"/>
      <c r="Z111" s="1555"/>
      <c r="AA111" s="1358"/>
      <c r="AB111" s="1555"/>
      <c r="AC111" s="1358"/>
      <c r="AD111" s="1555"/>
      <c r="AE111" s="1358"/>
      <c r="AF111" s="1358"/>
      <c r="AG111" s="1358"/>
      <c r="AH111" s="1364"/>
      <c r="AI111" s="1485"/>
      <c r="AJ111" s="1557"/>
      <c r="AK111" s="1585"/>
      <c r="AL111" s="1561"/>
      <c r="AM111" s="1573"/>
      <c r="AN111" s="1575"/>
      <c r="AO111" s="1407"/>
      <c r="AP111" s="1567"/>
      <c r="AQ111" s="1407"/>
      <c r="AR111" s="1587"/>
      <c r="AS111" s="1569"/>
      <c r="AT111" s="1535" t="str">
        <f t="shared" ref="AT111" si="90">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50"/>
      <c r="B112" s="1286"/>
      <c r="C112" s="1263"/>
      <c r="D112" s="1263"/>
      <c r="E112" s="1263"/>
      <c r="F112" s="1264"/>
      <c r="G112" s="1268"/>
      <c r="H112" s="1268"/>
      <c r="I112" s="1268"/>
      <c r="J112" s="1375"/>
      <c r="K112" s="1268"/>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0"/>
      <c r="V112" s="1466" t="str">
        <f>IFERROR(VLOOKUP(K110,【参考】数式用!$A$5:$AB$27,MATCH(U112,【参考】数式用!$B$4:$AB$4,0)+1,0),"")</f>
        <v/>
      </c>
      <c r="W112" s="1468" t="s">
        <v>19</v>
      </c>
      <c r="X112" s="1538"/>
      <c r="Y112" s="1410" t="s">
        <v>10</v>
      </c>
      <c r="Z112" s="1538"/>
      <c r="AA112" s="1410" t="s">
        <v>45</v>
      </c>
      <c r="AB112" s="1538"/>
      <c r="AC112" s="1410" t="s">
        <v>10</v>
      </c>
      <c r="AD112" s="1538"/>
      <c r="AE112" s="1410" t="s">
        <v>2188</v>
      </c>
      <c r="AF112" s="1410" t="s">
        <v>24</v>
      </c>
      <c r="AG112" s="1410" t="str">
        <f>IF(X112&gt;=1,(AB112*12+AD112)-(X112*12+Z112)+1,"")</f>
        <v/>
      </c>
      <c r="AH112" s="1412" t="s">
        <v>38</v>
      </c>
      <c r="AI112" s="1414" t="str">
        <f t="shared" ref="AI112" si="91">IFERROR(ROUNDDOWN(ROUND(L110*V112,0)*M110,0)*AG112,"")</f>
        <v/>
      </c>
      <c r="AJ112" s="1578" t="str">
        <f>IFERROR(ROUNDDOWN(ROUND((L110*(V112-AX110)),0)*M110,0)*AG112,"")</f>
        <v/>
      </c>
      <c r="AK112" s="1497" t="str">
        <f>IFERROR(ROUNDDOWN(ROUNDDOWN(ROUND(L110*VLOOKUP(K110,【参考】数式用!$A$5:$AB$27,MATCH("新加算Ⅳ",【参考】数式用!$B$4:$AB$4,0)+1,0),0)*M110,0)*AG112*0.5,0),"")</f>
        <v/>
      </c>
      <c r="AL112" s="1580"/>
      <c r="AM112" s="1588" t="str">
        <f>IFERROR(IF('別紙様式2-2（４・５月分）'!Q88="ベア加算","", IF(OR(U112="新加算Ⅰ",U112="新加算Ⅱ",U112="新加算Ⅲ",U112="新加算Ⅳ"),ROUNDDOWN(ROUND(L110*VLOOKUP(K110,【参考】数式用!$A$5:$I$27,MATCH("ベア加算",【参考】数式用!$B$4:$I$4,0)+1,0),0)*M110,0)*AG112,"")),"")</f>
        <v/>
      </c>
      <c r="AN112" s="1544"/>
      <c r="AO112" s="1536"/>
      <c r="AP112" s="1548"/>
      <c r="AQ112" s="1536"/>
      <c r="AR112" s="1550"/>
      <c r="AS112" s="1552"/>
      <c r="AT112" s="1535"/>
      <c r="AU112" s="554"/>
      <c r="AV112" s="1496" t="str">
        <f>IF(AND(AB110&lt;&gt;7,AD110&lt;&gt;3),"V列に色付け","")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69"/>
      <c r="H113" s="1269"/>
      <c r="I113" s="1269"/>
      <c r="J113" s="1376"/>
      <c r="K113" s="1269"/>
      <c r="L113" s="1455"/>
      <c r="M113" s="1457"/>
      <c r="N113" s="662" t="str">
        <f>IF('別紙様式2-2（４・５月分）'!Q88="","",'別紙様式2-2（４・５月分）'!Q88)</f>
        <v/>
      </c>
      <c r="O113" s="1372"/>
      <c r="P113" s="1394"/>
      <c r="Q113" s="1508"/>
      <c r="R113" s="1392"/>
      <c r="S113" s="1398"/>
      <c r="T113" s="1463"/>
      <c r="U113" s="1571"/>
      <c r="V113" s="1467"/>
      <c r="W113" s="1469"/>
      <c r="X113" s="1539"/>
      <c r="Y113" s="1411"/>
      <c r="Z113" s="1539"/>
      <c r="AA113" s="1411"/>
      <c r="AB113" s="1539"/>
      <c r="AC113" s="1411"/>
      <c r="AD113" s="1539"/>
      <c r="AE113" s="1411"/>
      <c r="AF113" s="1411"/>
      <c r="AG113" s="1411"/>
      <c r="AH113" s="1413"/>
      <c r="AI113" s="1415"/>
      <c r="AJ113" s="1579"/>
      <c r="AK113" s="1498"/>
      <c r="AL113" s="1581"/>
      <c r="AM113" s="1589"/>
      <c r="AN113" s="1545"/>
      <c r="AO113" s="1537"/>
      <c r="AP113" s="1549"/>
      <c r="AQ113" s="1537"/>
      <c r="AR113" s="1551"/>
      <c r="AS113" s="1553"/>
      <c r="AT113" s="684" t="str">
        <f t="shared" ref="AT113" si="92">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51">
        <v>26</v>
      </c>
      <c r="B114" s="1285" t="str">
        <f>IF(基本情報入力シート!C79="","",基本情報入力シート!C79)</f>
        <v/>
      </c>
      <c r="C114" s="1261"/>
      <c r="D114" s="1261"/>
      <c r="E114" s="1261"/>
      <c r="F114" s="1262"/>
      <c r="G114" s="1267" t="str">
        <f>IF(基本情報入力シート!M79="","",基本情報入力シート!M79)</f>
        <v/>
      </c>
      <c r="H114" s="1267" t="str">
        <f>IF(基本情報入力シート!R79="","",基本情報入力シート!R79)</f>
        <v/>
      </c>
      <c r="I114" s="1267" t="str">
        <f>IF(基本情報入力シート!W79="","",基本情報入力シート!W79)</f>
        <v/>
      </c>
      <c r="J114" s="1382" t="str">
        <f>IF(基本情報入力シート!X79="","",基本情報入力シート!X79)</f>
        <v/>
      </c>
      <c r="K114" s="1267"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2" t="str">
        <f>IF('別紙様式2-3（６月以降分）'!U114="","",'別紙様式2-3（６月以降分）'!U114)</f>
        <v/>
      </c>
      <c r="V114" s="1460" t="str">
        <f>IFERROR(VLOOKUP(K114,【参考】数式用!$A$5:$AB$27,MATCH(U114,【参考】数式用!$B$4:$AB$4,0)+1,0),"")</f>
        <v/>
      </c>
      <c r="W114" s="1353" t="s">
        <v>19</v>
      </c>
      <c r="X114" s="1554">
        <f>'別紙様式2-3（６月以降分）'!X114</f>
        <v>6</v>
      </c>
      <c r="Y114" s="1357" t="s">
        <v>10</v>
      </c>
      <c r="Z114" s="1554">
        <f>'別紙様式2-3（６月以降分）'!Z114</f>
        <v>6</v>
      </c>
      <c r="AA114" s="1357" t="s">
        <v>45</v>
      </c>
      <c r="AB114" s="1554">
        <f>'別紙様式2-3（６月以降分）'!AB114</f>
        <v>7</v>
      </c>
      <c r="AC114" s="1357" t="s">
        <v>10</v>
      </c>
      <c r="AD114" s="1554">
        <f>'別紙様式2-3（６月以降分）'!AD114</f>
        <v>3</v>
      </c>
      <c r="AE114" s="1357" t="s">
        <v>2188</v>
      </c>
      <c r="AF114" s="1357" t="s">
        <v>24</v>
      </c>
      <c r="AG114" s="1357">
        <f>IF(X114&gt;=1,(AB114*12+AD114)-(X114*12+Z114)+1,"")</f>
        <v>10</v>
      </c>
      <c r="AH114" s="1363" t="s">
        <v>38</v>
      </c>
      <c r="AI114" s="1484" t="str">
        <f>'別紙様式2-3（６月以降分）'!AI114</f>
        <v/>
      </c>
      <c r="AJ114" s="1556" t="str">
        <f>'別紙様式2-3（６月以降分）'!AJ114</f>
        <v/>
      </c>
      <c r="AK114" s="1584">
        <f>'別紙様式2-3（６月以降分）'!AK114</f>
        <v>0</v>
      </c>
      <c r="AL114" s="1560" t="str">
        <f>IF('別紙様式2-3（６月以降分）'!AL114="","",'別紙様式2-3（６月以降分）'!AL114)</f>
        <v/>
      </c>
      <c r="AM114" s="1572">
        <f>'別紙様式2-3（６月以降分）'!AM114</f>
        <v>0</v>
      </c>
      <c r="AN114" s="1574"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68" t="str">
        <f>IF('別紙様式2-3（６月以降分）'!AS114="","",'別紙様式2-3（６月以降分）'!AS114)</f>
        <v/>
      </c>
      <c r="AT114" s="679" t="str">
        <f t="shared" ref="AT114" si="93">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86"/>
      <c r="C115" s="1263"/>
      <c r="D115" s="1263"/>
      <c r="E115" s="1263"/>
      <c r="F115" s="1264"/>
      <c r="G115" s="1268"/>
      <c r="H115" s="1268"/>
      <c r="I115" s="1268"/>
      <c r="J115" s="1375"/>
      <c r="K115" s="1268"/>
      <c r="L115" s="1454"/>
      <c r="M115" s="1451"/>
      <c r="N115" s="1373" t="str">
        <f>IF('別紙様式2-2（４・５月分）'!Q90="","",'別紙様式2-2（４・５月分）'!Q90)</f>
        <v/>
      </c>
      <c r="O115" s="1370"/>
      <c r="P115" s="1386"/>
      <c r="Q115" s="1387"/>
      <c r="R115" s="1388"/>
      <c r="S115" s="1396"/>
      <c r="T115" s="1417"/>
      <c r="U115" s="1563"/>
      <c r="V115" s="1461"/>
      <c r="W115" s="1354"/>
      <c r="X115" s="1555"/>
      <c r="Y115" s="1358"/>
      <c r="Z115" s="1555"/>
      <c r="AA115" s="1358"/>
      <c r="AB115" s="1555"/>
      <c r="AC115" s="1358"/>
      <c r="AD115" s="1555"/>
      <c r="AE115" s="1358"/>
      <c r="AF115" s="1358"/>
      <c r="AG115" s="1358"/>
      <c r="AH115" s="1364"/>
      <c r="AI115" s="1485"/>
      <c r="AJ115" s="1557"/>
      <c r="AK115" s="1585"/>
      <c r="AL115" s="1561"/>
      <c r="AM115" s="1573"/>
      <c r="AN115" s="1575"/>
      <c r="AO115" s="1407"/>
      <c r="AP115" s="1567"/>
      <c r="AQ115" s="1407"/>
      <c r="AR115" s="1587"/>
      <c r="AS115" s="1569"/>
      <c r="AT115" s="1535" t="str">
        <f t="shared" ref="AT115" si="94">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50"/>
      <c r="B116" s="1286"/>
      <c r="C116" s="1263"/>
      <c r="D116" s="1263"/>
      <c r="E116" s="1263"/>
      <c r="F116" s="1264"/>
      <c r="G116" s="1268"/>
      <c r="H116" s="1268"/>
      <c r="I116" s="1268"/>
      <c r="J116" s="1375"/>
      <c r="K116" s="1268"/>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0"/>
      <c r="V116" s="1466" t="str">
        <f>IFERROR(VLOOKUP(K114,【参考】数式用!$A$5:$AB$27,MATCH(U116,【参考】数式用!$B$4:$AB$4,0)+1,0),"")</f>
        <v/>
      </c>
      <c r="W116" s="1468" t="s">
        <v>19</v>
      </c>
      <c r="X116" s="1538"/>
      <c r="Y116" s="1410" t="s">
        <v>10</v>
      </c>
      <c r="Z116" s="1538"/>
      <c r="AA116" s="1410" t="s">
        <v>45</v>
      </c>
      <c r="AB116" s="1538"/>
      <c r="AC116" s="1410" t="s">
        <v>10</v>
      </c>
      <c r="AD116" s="1538"/>
      <c r="AE116" s="1410" t="s">
        <v>2188</v>
      </c>
      <c r="AF116" s="1410" t="s">
        <v>24</v>
      </c>
      <c r="AG116" s="1410" t="str">
        <f>IF(X116&gt;=1,(AB116*12+AD116)-(X116*12+Z116)+1,"")</f>
        <v/>
      </c>
      <c r="AH116" s="1412" t="s">
        <v>38</v>
      </c>
      <c r="AI116" s="1414" t="str">
        <f t="shared" ref="AI116" si="95">IFERROR(ROUNDDOWN(ROUND(L114*V116,0)*M114,0)*AG116,"")</f>
        <v/>
      </c>
      <c r="AJ116" s="1578" t="str">
        <f>IFERROR(ROUNDDOWN(ROUND((L114*(V116-AX114)),0)*M114,0)*AG116,"")</f>
        <v/>
      </c>
      <c r="AK116" s="1497" t="str">
        <f>IFERROR(ROUNDDOWN(ROUNDDOWN(ROUND(L114*VLOOKUP(K114,【参考】数式用!$A$5:$AB$27,MATCH("新加算Ⅳ",【参考】数式用!$B$4:$AB$4,0)+1,0),0)*M114,0)*AG116*0.5,0),"")</f>
        <v/>
      </c>
      <c r="AL116" s="1580"/>
      <c r="AM116" s="1588" t="str">
        <f>IFERROR(IF('別紙様式2-2（４・５月分）'!Q91="ベア加算","", IF(OR(U116="新加算Ⅰ",U116="新加算Ⅱ",U116="新加算Ⅲ",U116="新加算Ⅳ"),ROUNDDOWN(ROUND(L114*VLOOKUP(K114,【参考】数式用!$A$5:$I$27,MATCH("ベア加算",【参考】数式用!$B$4:$I$4,0)+1,0),0)*M114,0)*AG116,"")),"")</f>
        <v/>
      </c>
      <c r="AN116" s="1544"/>
      <c r="AO116" s="1536"/>
      <c r="AP116" s="1548"/>
      <c r="AQ116" s="1536"/>
      <c r="AR116" s="1550"/>
      <c r="AS116" s="1552"/>
      <c r="AT116" s="1535"/>
      <c r="AU116" s="554"/>
      <c r="AV116" s="1496" t="str">
        <f>IF(AND(AB114&lt;&gt;7,AD114&lt;&gt;3),"V列に色付け","")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69"/>
      <c r="H117" s="1269"/>
      <c r="I117" s="1269"/>
      <c r="J117" s="1376"/>
      <c r="K117" s="1269"/>
      <c r="L117" s="1455"/>
      <c r="M117" s="1452"/>
      <c r="N117" s="662" t="str">
        <f>IF('別紙様式2-2（４・５月分）'!Q91="","",'別紙様式2-2（４・５月分）'!Q91)</f>
        <v/>
      </c>
      <c r="O117" s="1372"/>
      <c r="P117" s="1394"/>
      <c r="Q117" s="1508"/>
      <c r="R117" s="1392"/>
      <c r="S117" s="1398"/>
      <c r="T117" s="1463"/>
      <c r="U117" s="1571"/>
      <c r="V117" s="1467"/>
      <c r="W117" s="1469"/>
      <c r="X117" s="1539"/>
      <c r="Y117" s="1411"/>
      <c r="Z117" s="1539"/>
      <c r="AA117" s="1411"/>
      <c r="AB117" s="1539"/>
      <c r="AC117" s="1411"/>
      <c r="AD117" s="1539"/>
      <c r="AE117" s="1411"/>
      <c r="AF117" s="1411"/>
      <c r="AG117" s="1411"/>
      <c r="AH117" s="1413"/>
      <c r="AI117" s="1415"/>
      <c r="AJ117" s="1579"/>
      <c r="AK117" s="1498"/>
      <c r="AL117" s="1581"/>
      <c r="AM117" s="1589"/>
      <c r="AN117" s="1545"/>
      <c r="AO117" s="1537"/>
      <c r="AP117" s="1549"/>
      <c r="AQ117" s="1537"/>
      <c r="AR117" s="1551"/>
      <c r="AS117" s="1553"/>
      <c r="AT117" s="684" t="str">
        <f t="shared" ref="AT117" si="96">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86" t="str">
        <f>IF(基本情報入力シート!C80="","",基本情報入力シート!C80)</f>
        <v/>
      </c>
      <c r="C118" s="1263"/>
      <c r="D118" s="1263"/>
      <c r="E118" s="1263"/>
      <c r="F118" s="1264"/>
      <c r="G118" s="1268" t="str">
        <f>IF(基本情報入力シート!M80="","",基本情報入力シート!M80)</f>
        <v/>
      </c>
      <c r="H118" s="1268" t="str">
        <f>IF(基本情報入力シート!R80="","",基本情報入力シート!R80)</f>
        <v/>
      </c>
      <c r="I118" s="1268" t="str">
        <f>IF(基本情報入力シート!W80="","",基本情報入力シート!W80)</f>
        <v/>
      </c>
      <c r="J118" s="1375" t="str">
        <f>IF(基本情報入力シート!X80="","",基本情報入力シート!X80)</f>
        <v/>
      </c>
      <c r="K118" s="1268"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2" t="str">
        <f>IF('別紙様式2-3（６月以降分）'!U118="","",'別紙様式2-3（６月以降分）'!U118)</f>
        <v/>
      </c>
      <c r="V118" s="1460" t="str">
        <f>IFERROR(VLOOKUP(K118,【参考】数式用!$A$5:$AB$27,MATCH(U118,【参考】数式用!$B$4:$AB$4,0)+1,0),"")</f>
        <v/>
      </c>
      <c r="W118" s="1353" t="s">
        <v>19</v>
      </c>
      <c r="X118" s="1554">
        <f>'別紙様式2-3（６月以降分）'!X118</f>
        <v>6</v>
      </c>
      <c r="Y118" s="1357" t="s">
        <v>10</v>
      </c>
      <c r="Z118" s="1554">
        <f>'別紙様式2-3（６月以降分）'!Z118</f>
        <v>6</v>
      </c>
      <c r="AA118" s="1357" t="s">
        <v>45</v>
      </c>
      <c r="AB118" s="1554">
        <f>'別紙様式2-3（６月以降分）'!AB118</f>
        <v>7</v>
      </c>
      <c r="AC118" s="1357" t="s">
        <v>10</v>
      </c>
      <c r="AD118" s="1554">
        <f>'別紙様式2-3（６月以降分）'!AD118</f>
        <v>3</v>
      </c>
      <c r="AE118" s="1357" t="s">
        <v>2188</v>
      </c>
      <c r="AF118" s="1357" t="s">
        <v>24</v>
      </c>
      <c r="AG118" s="1357">
        <f>IF(X118&gt;=1,(AB118*12+AD118)-(X118*12+Z118)+1,"")</f>
        <v>10</v>
      </c>
      <c r="AH118" s="1363" t="s">
        <v>38</v>
      </c>
      <c r="AI118" s="1484" t="str">
        <f>'別紙様式2-3（６月以降分）'!AI118</f>
        <v/>
      </c>
      <c r="AJ118" s="1556" t="str">
        <f>'別紙様式2-3（６月以降分）'!AJ118</f>
        <v/>
      </c>
      <c r="AK118" s="1584">
        <f>'別紙様式2-3（６月以降分）'!AK118</f>
        <v>0</v>
      </c>
      <c r="AL118" s="1560" t="str">
        <f>IF('別紙様式2-3（６月以降分）'!AL118="","",'別紙様式2-3（６月以降分）'!AL118)</f>
        <v/>
      </c>
      <c r="AM118" s="1572">
        <f>'別紙様式2-3（６月以降分）'!AM118</f>
        <v>0</v>
      </c>
      <c r="AN118" s="1574"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68" t="str">
        <f>IF('別紙様式2-3（６月以降分）'!AS118="","",'別紙様式2-3（６月以降分）'!AS118)</f>
        <v/>
      </c>
      <c r="AT118" s="679" t="str">
        <f t="shared" ref="AT118" si="97">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86"/>
      <c r="C119" s="1263"/>
      <c r="D119" s="1263"/>
      <c r="E119" s="1263"/>
      <c r="F119" s="1264"/>
      <c r="G119" s="1268"/>
      <c r="H119" s="1268"/>
      <c r="I119" s="1268"/>
      <c r="J119" s="1375"/>
      <c r="K119" s="1268"/>
      <c r="L119" s="1454"/>
      <c r="M119" s="1456"/>
      <c r="N119" s="1373" t="str">
        <f>IF('別紙様式2-2（４・５月分）'!Q93="","",'別紙様式2-2（４・５月分）'!Q93)</f>
        <v/>
      </c>
      <c r="O119" s="1370"/>
      <c r="P119" s="1386"/>
      <c r="Q119" s="1387"/>
      <c r="R119" s="1388"/>
      <c r="S119" s="1396"/>
      <c r="T119" s="1417"/>
      <c r="U119" s="1563"/>
      <c r="V119" s="1461"/>
      <c r="W119" s="1354"/>
      <c r="X119" s="1555"/>
      <c r="Y119" s="1358"/>
      <c r="Z119" s="1555"/>
      <c r="AA119" s="1358"/>
      <c r="AB119" s="1555"/>
      <c r="AC119" s="1358"/>
      <c r="AD119" s="1555"/>
      <c r="AE119" s="1358"/>
      <c r="AF119" s="1358"/>
      <c r="AG119" s="1358"/>
      <c r="AH119" s="1364"/>
      <c r="AI119" s="1485"/>
      <c r="AJ119" s="1557"/>
      <c r="AK119" s="1585"/>
      <c r="AL119" s="1561"/>
      <c r="AM119" s="1573"/>
      <c r="AN119" s="1575"/>
      <c r="AO119" s="1407"/>
      <c r="AP119" s="1567"/>
      <c r="AQ119" s="1407"/>
      <c r="AR119" s="1587"/>
      <c r="AS119" s="1569"/>
      <c r="AT119" s="1535" t="str">
        <f t="shared" ref="AT119" si="98">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50"/>
      <c r="B120" s="1286"/>
      <c r="C120" s="1263"/>
      <c r="D120" s="1263"/>
      <c r="E120" s="1263"/>
      <c r="F120" s="1264"/>
      <c r="G120" s="1268"/>
      <c r="H120" s="1268"/>
      <c r="I120" s="1268"/>
      <c r="J120" s="1375"/>
      <c r="K120" s="1268"/>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0"/>
      <c r="V120" s="1466" t="str">
        <f>IFERROR(VLOOKUP(K118,【参考】数式用!$A$5:$AB$27,MATCH(U120,【参考】数式用!$B$4:$AB$4,0)+1,0),"")</f>
        <v/>
      </c>
      <c r="W120" s="1468" t="s">
        <v>19</v>
      </c>
      <c r="X120" s="1538"/>
      <c r="Y120" s="1410" t="s">
        <v>10</v>
      </c>
      <c r="Z120" s="1538"/>
      <c r="AA120" s="1410" t="s">
        <v>45</v>
      </c>
      <c r="AB120" s="1538"/>
      <c r="AC120" s="1410" t="s">
        <v>10</v>
      </c>
      <c r="AD120" s="1538"/>
      <c r="AE120" s="1410" t="s">
        <v>2188</v>
      </c>
      <c r="AF120" s="1410" t="s">
        <v>24</v>
      </c>
      <c r="AG120" s="1410" t="str">
        <f>IF(X120&gt;=1,(AB120*12+AD120)-(X120*12+Z120)+1,"")</f>
        <v/>
      </c>
      <c r="AH120" s="1412" t="s">
        <v>38</v>
      </c>
      <c r="AI120" s="1414" t="str">
        <f t="shared" ref="AI120" si="99">IFERROR(ROUNDDOWN(ROUND(L118*V120,0)*M118,0)*AG120,"")</f>
        <v/>
      </c>
      <c r="AJ120" s="1578" t="str">
        <f>IFERROR(ROUNDDOWN(ROUND((L118*(V120-AX118)),0)*M118,0)*AG120,"")</f>
        <v/>
      </c>
      <c r="AK120" s="1497" t="str">
        <f>IFERROR(ROUNDDOWN(ROUNDDOWN(ROUND(L118*VLOOKUP(K118,【参考】数式用!$A$5:$AB$27,MATCH("新加算Ⅳ",【参考】数式用!$B$4:$AB$4,0)+1,0),0)*M118,0)*AG120*0.5,0),"")</f>
        <v/>
      </c>
      <c r="AL120" s="1580"/>
      <c r="AM120" s="1588" t="str">
        <f>IFERROR(IF('別紙様式2-2（４・５月分）'!Q94="ベア加算","", IF(OR(U120="新加算Ⅰ",U120="新加算Ⅱ",U120="新加算Ⅲ",U120="新加算Ⅳ"),ROUNDDOWN(ROUND(L118*VLOOKUP(K118,【参考】数式用!$A$5:$I$27,MATCH("ベア加算",【参考】数式用!$B$4:$I$4,0)+1,0),0)*M118,0)*AG120,"")),"")</f>
        <v/>
      </c>
      <c r="AN120" s="1544"/>
      <c r="AO120" s="1536"/>
      <c r="AP120" s="1548"/>
      <c r="AQ120" s="1536"/>
      <c r="AR120" s="1550"/>
      <c r="AS120" s="1552"/>
      <c r="AT120" s="1535"/>
      <c r="AU120" s="554"/>
      <c r="AV120" s="1496" t="str">
        <f>IF(AND(AB118&lt;&gt;7,AD118&lt;&gt;3),"V列に色付け","")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69"/>
      <c r="H121" s="1269"/>
      <c r="I121" s="1269"/>
      <c r="J121" s="1376"/>
      <c r="K121" s="1269"/>
      <c r="L121" s="1455"/>
      <c r="M121" s="1457"/>
      <c r="N121" s="662" t="str">
        <f>IF('別紙様式2-2（４・５月分）'!Q94="","",'別紙様式2-2（４・５月分）'!Q94)</f>
        <v/>
      </c>
      <c r="O121" s="1372"/>
      <c r="P121" s="1394"/>
      <c r="Q121" s="1508"/>
      <c r="R121" s="1392"/>
      <c r="S121" s="1398"/>
      <c r="T121" s="1463"/>
      <c r="U121" s="1571"/>
      <c r="V121" s="1467"/>
      <c r="W121" s="1469"/>
      <c r="X121" s="1539"/>
      <c r="Y121" s="1411"/>
      <c r="Z121" s="1539"/>
      <c r="AA121" s="1411"/>
      <c r="AB121" s="1539"/>
      <c r="AC121" s="1411"/>
      <c r="AD121" s="1539"/>
      <c r="AE121" s="1411"/>
      <c r="AF121" s="1411"/>
      <c r="AG121" s="1411"/>
      <c r="AH121" s="1413"/>
      <c r="AI121" s="1415"/>
      <c r="AJ121" s="1579"/>
      <c r="AK121" s="1498"/>
      <c r="AL121" s="1581"/>
      <c r="AM121" s="1589"/>
      <c r="AN121" s="1545"/>
      <c r="AO121" s="1537"/>
      <c r="AP121" s="1549"/>
      <c r="AQ121" s="1537"/>
      <c r="AR121" s="1551"/>
      <c r="AS121" s="1553"/>
      <c r="AT121" s="684" t="str">
        <f t="shared" ref="AT121" si="100">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51">
        <v>28</v>
      </c>
      <c r="B122" s="1285" t="str">
        <f>IF(基本情報入力シート!C81="","",基本情報入力シート!C81)</f>
        <v/>
      </c>
      <c r="C122" s="1261"/>
      <c r="D122" s="1261"/>
      <c r="E122" s="1261"/>
      <c r="F122" s="1262"/>
      <c r="G122" s="1267" t="str">
        <f>IF(基本情報入力シート!M81="","",基本情報入力シート!M81)</f>
        <v/>
      </c>
      <c r="H122" s="1267" t="str">
        <f>IF(基本情報入力シート!R81="","",基本情報入力シート!R81)</f>
        <v/>
      </c>
      <c r="I122" s="1267" t="str">
        <f>IF(基本情報入力シート!W81="","",基本情報入力シート!W81)</f>
        <v/>
      </c>
      <c r="J122" s="1382" t="str">
        <f>IF(基本情報入力シート!X81="","",基本情報入力シート!X81)</f>
        <v/>
      </c>
      <c r="K122" s="1267"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2" t="str">
        <f>IF('別紙様式2-3（６月以降分）'!U122="","",'別紙様式2-3（６月以降分）'!U122)</f>
        <v/>
      </c>
      <c r="V122" s="1460" t="str">
        <f>IFERROR(VLOOKUP(K122,【参考】数式用!$A$5:$AB$27,MATCH(U122,【参考】数式用!$B$4:$AB$4,0)+1,0),"")</f>
        <v/>
      </c>
      <c r="W122" s="1353" t="s">
        <v>19</v>
      </c>
      <c r="X122" s="1554">
        <f>'別紙様式2-3（６月以降分）'!X122</f>
        <v>6</v>
      </c>
      <c r="Y122" s="1357" t="s">
        <v>10</v>
      </c>
      <c r="Z122" s="1554">
        <f>'別紙様式2-3（６月以降分）'!Z122</f>
        <v>6</v>
      </c>
      <c r="AA122" s="1357" t="s">
        <v>45</v>
      </c>
      <c r="AB122" s="1554">
        <f>'別紙様式2-3（６月以降分）'!AB122</f>
        <v>7</v>
      </c>
      <c r="AC122" s="1357" t="s">
        <v>10</v>
      </c>
      <c r="AD122" s="1554">
        <f>'別紙様式2-3（６月以降分）'!AD122</f>
        <v>3</v>
      </c>
      <c r="AE122" s="1357" t="s">
        <v>2188</v>
      </c>
      <c r="AF122" s="1357" t="s">
        <v>24</v>
      </c>
      <c r="AG122" s="1357">
        <f>IF(X122&gt;=1,(AB122*12+AD122)-(X122*12+Z122)+1,"")</f>
        <v>10</v>
      </c>
      <c r="AH122" s="1363" t="s">
        <v>38</v>
      </c>
      <c r="AI122" s="1484" t="str">
        <f>'別紙様式2-3（６月以降分）'!AI122</f>
        <v/>
      </c>
      <c r="AJ122" s="1556" t="str">
        <f>'別紙様式2-3（６月以降分）'!AJ122</f>
        <v/>
      </c>
      <c r="AK122" s="1584">
        <f>'別紙様式2-3（６月以降分）'!AK122</f>
        <v>0</v>
      </c>
      <c r="AL122" s="1560" t="str">
        <f>IF('別紙様式2-3（６月以降分）'!AL122="","",'別紙様式2-3（６月以降分）'!AL122)</f>
        <v/>
      </c>
      <c r="AM122" s="1572">
        <f>'別紙様式2-3（６月以降分）'!AM122</f>
        <v>0</v>
      </c>
      <c r="AN122" s="1574"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68" t="str">
        <f>IF('別紙様式2-3（６月以降分）'!AS122="","",'別紙様式2-3（６月以降分）'!AS122)</f>
        <v/>
      </c>
      <c r="AT122" s="679" t="str">
        <f t="shared" ref="AT122" si="101">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86"/>
      <c r="C123" s="1263"/>
      <c r="D123" s="1263"/>
      <c r="E123" s="1263"/>
      <c r="F123" s="1264"/>
      <c r="G123" s="1268"/>
      <c r="H123" s="1268"/>
      <c r="I123" s="1268"/>
      <c r="J123" s="1375"/>
      <c r="K123" s="1268"/>
      <c r="L123" s="1454"/>
      <c r="M123" s="1451"/>
      <c r="N123" s="1373" t="str">
        <f>IF('別紙様式2-2（４・５月分）'!Q96="","",'別紙様式2-2（４・５月分）'!Q96)</f>
        <v/>
      </c>
      <c r="O123" s="1370"/>
      <c r="P123" s="1386"/>
      <c r="Q123" s="1387"/>
      <c r="R123" s="1388"/>
      <c r="S123" s="1396"/>
      <c r="T123" s="1417"/>
      <c r="U123" s="1563"/>
      <c r="V123" s="1461"/>
      <c r="W123" s="1354"/>
      <c r="X123" s="1555"/>
      <c r="Y123" s="1358"/>
      <c r="Z123" s="1555"/>
      <c r="AA123" s="1358"/>
      <c r="AB123" s="1555"/>
      <c r="AC123" s="1358"/>
      <c r="AD123" s="1555"/>
      <c r="AE123" s="1358"/>
      <c r="AF123" s="1358"/>
      <c r="AG123" s="1358"/>
      <c r="AH123" s="1364"/>
      <c r="AI123" s="1485"/>
      <c r="AJ123" s="1557"/>
      <c r="AK123" s="1585"/>
      <c r="AL123" s="1561"/>
      <c r="AM123" s="1573"/>
      <c r="AN123" s="1575"/>
      <c r="AO123" s="1407"/>
      <c r="AP123" s="1567"/>
      <c r="AQ123" s="1407"/>
      <c r="AR123" s="1587"/>
      <c r="AS123" s="1569"/>
      <c r="AT123" s="1535" t="str">
        <f t="shared" ref="AT123" si="102">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50"/>
      <c r="B124" s="1286"/>
      <c r="C124" s="1263"/>
      <c r="D124" s="1263"/>
      <c r="E124" s="1263"/>
      <c r="F124" s="1264"/>
      <c r="G124" s="1268"/>
      <c r="H124" s="1268"/>
      <c r="I124" s="1268"/>
      <c r="J124" s="1375"/>
      <c r="K124" s="1268"/>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0"/>
      <c r="V124" s="1466" t="str">
        <f>IFERROR(VLOOKUP(K122,【参考】数式用!$A$5:$AB$27,MATCH(U124,【参考】数式用!$B$4:$AB$4,0)+1,0),"")</f>
        <v/>
      </c>
      <c r="W124" s="1468" t="s">
        <v>19</v>
      </c>
      <c r="X124" s="1538"/>
      <c r="Y124" s="1410" t="s">
        <v>10</v>
      </c>
      <c r="Z124" s="1538"/>
      <c r="AA124" s="1410" t="s">
        <v>45</v>
      </c>
      <c r="AB124" s="1538"/>
      <c r="AC124" s="1410" t="s">
        <v>10</v>
      </c>
      <c r="AD124" s="1538"/>
      <c r="AE124" s="1410" t="s">
        <v>2188</v>
      </c>
      <c r="AF124" s="1410" t="s">
        <v>24</v>
      </c>
      <c r="AG124" s="1410" t="str">
        <f>IF(X124&gt;=1,(AB124*12+AD124)-(X124*12+Z124)+1,"")</f>
        <v/>
      </c>
      <c r="AH124" s="1412" t="s">
        <v>38</v>
      </c>
      <c r="AI124" s="1414" t="str">
        <f t="shared" ref="AI124" si="103">IFERROR(ROUNDDOWN(ROUND(L122*V124,0)*M122,0)*AG124,"")</f>
        <v/>
      </c>
      <c r="AJ124" s="1578" t="str">
        <f>IFERROR(ROUNDDOWN(ROUND((L122*(V124-AX122)),0)*M122,0)*AG124,"")</f>
        <v/>
      </c>
      <c r="AK124" s="1497" t="str">
        <f>IFERROR(ROUNDDOWN(ROUNDDOWN(ROUND(L122*VLOOKUP(K122,【参考】数式用!$A$5:$AB$27,MATCH("新加算Ⅳ",【参考】数式用!$B$4:$AB$4,0)+1,0),0)*M122,0)*AG124*0.5,0),"")</f>
        <v/>
      </c>
      <c r="AL124" s="1580"/>
      <c r="AM124" s="1588" t="str">
        <f>IFERROR(IF('別紙様式2-2（４・５月分）'!Q97="ベア加算","", IF(OR(U124="新加算Ⅰ",U124="新加算Ⅱ",U124="新加算Ⅲ",U124="新加算Ⅳ"),ROUNDDOWN(ROUND(L122*VLOOKUP(K122,【参考】数式用!$A$5:$I$27,MATCH("ベア加算",【参考】数式用!$B$4:$I$4,0)+1,0),0)*M122,0)*AG124,"")),"")</f>
        <v/>
      </c>
      <c r="AN124" s="1544"/>
      <c r="AO124" s="1536"/>
      <c r="AP124" s="1548"/>
      <c r="AQ124" s="1536"/>
      <c r="AR124" s="1550"/>
      <c r="AS124" s="1552"/>
      <c r="AT124" s="1535"/>
      <c r="AU124" s="554"/>
      <c r="AV124" s="1496" t="str">
        <f>IF(AND(AB122&lt;&gt;7,AD122&lt;&gt;3),"V列に色付け","")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69"/>
      <c r="H125" s="1269"/>
      <c r="I125" s="1269"/>
      <c r="J125" s="1376"/>
      <c r="K125" s="1269"/>
      <c r="L125" s="1455"/>
      <c r="M125" s="1452"/>
      <c r="N125" s="662" t="str">
        <f>IF('別紙様式2-2（４・５月分）'!Q97="","",'別紙様式2-2（４・５月分）'!Q97)</f>
        <v/>
      </c>
      <c r="O125" s="1372"/>
      <c r="P125" s="1394"/>
      <c r="Q125" s="1508"/>
      <c r="R125" s="1392"/>
      <c r="S125" s="1398"/>
      <c r="T125" s="1463"/>
      <c r="U125" s="1571"/>
      <c r="V125" s="1467"/>
      <c r="W125" s="1469"/>
      <c r="X125" s="1539"/>
      <c r="Y125" s="1411"/>
      <c r="Z125" s="1539"/>
      <c r="AA125" s="1411"/>
      <c r="AB125" s="1539"/>
      <c r="AC125" s="1411"/>
      <c r="AD125" s="1539"/>
      <c r="AE125" s="1411"/>
      <c r="AF125" s="1411"/>
      <c r="AG125" s="1411"/>
      <c r="AH125" s="1413"/>
      <c r="AI125" s="1415"/>
      <c r="AJ125" s="1579"/>
      <c r="AK125" s="1498"/>
      <c r="AL125" s="1581"/>
      <c r="AM125" s="1589"/>
      <c r="AN125" s="1545"/>
      <c r="AO125" s="1537"/>
      <c r="AP125" s="1549"/>
      <c r="AQ125" s="1537"/>
      <c r="AR125" s="1551"/>
      <c r="AS125" s="1553"/>
      <c r="AT125" s="684" t="str">
        <f t="shared" ref="AT125" si="104">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86" t="str">
        <f>IF(基本情報入力シート!C82="","",基本情報入力シート!C82)</f>
        <v/>
      </c>
      <c r="C126" s="1263"/>
      <c r="D126" s="1263"/>
      <c r="E126" s="1263"/>
      <c r="F126" s="1264"/>
      <c r="G126" s="1268" t="str">
        <f>IF(基本情報入力シート!M82="","",基本情報入力シート!M82)</f>
        <v/>
      </c>
      <c r="H126" s="1268" t="str">
        <f>IF(基本情報入力シート!R82="","",基本情報入力シート!R82)</f>
        <v/>
      </c>
      <c r="I126" s="1268" t="str">
        <f>IF(基本情報入力シート!W82="","",基本情報入力シート!W82)</f>
        <v/>
      </c>
      <c r="J126" s="1375" t="str">
        <f>IF(基本情報入力シート!X82="","",基本情報入力シート!X82)</f>
        <v/>
      </c>
      <c r="K126" s="1268"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2" t="str">
        <f>IF('別紙様式2-3（６月以降分）'!U126="","",'別紙様式2-3（６月以降分）'!U126)</f>
        <v/>
      </c>
      <c r="V126" s="1460" t="str">
        <f>IFERROR(VLOOKUP(K126,【参考】数式用!$A$5:$AB$27,MATCH(U126,【参考】数式用!$B$4:$AB$4,0)+1,0),"")</f>
        <v/>
      </c>
      <c r="W126" s="1353" t="s">
        <v>19</v>
      </c>
      <c r="X126" s="1554">
        <f>'別紙様式2-3（６月以降分）'!X126</f>
        <v>6</v>
      </c>
      <c r="Y126" s="1357" t="s">
        <v>10</v>
      </c>
      <c r="Z126" s="1554">
        <f>'別紙様式2-3（６月以降分）'!Z126</f>
        <v>6</v>
      </c>
      <c r="AA126" s="1357" t="s">
        <v>45</v>
      </c>
      <c r="AB126" s="1554">
        <f>'別紙様式2-3（６月以降分）'!AB126</f>
        <v>7</v>
      </c>
      <c r="AC126" s="1357" t="s">
        <v>10</v>
      </c>
      <c r="AD126" s="1554">
        <f>'別紙様式2-3（６月以降分）'!AD126</f>
        <v>3</v>
      </c>
      <c r="AE126" s="1357" t="s">
        <v>2188</v>
      </c>
      <c r="AF126" s="1357" t="s">
        <v>24</v>
      </c>
      <c r="AG126" s="1357">
        <f>IF(X126&gt;=1,(AB126*12+AD126)-(X126*12+Z126)+1,"")</f>
        <v>10</v>
      </c>
      <c r="AH126" s="1363" t="s">
        <v>38</v>
      </c>
      <c r="AI126" s="1484" t="str">
        <f>'別紙様式2-3（６月以降分）'!AI126</f>
        <v/>
      </c>
      <c r="AJ126" s="1556" t="str">
        <f>'別紙様式2-3（６月以降分）'!AJ126</f>
        <v/>
      </c>
      <c r="AK126" s="1584">
        <f>'別紙様式2-3（６月以降分）'!AK126</f>
        <v>0</v>
      </c>
      <c r="AL126" s="1560" t="str">
        <f>IF('別紙様式2-3（６月以降分）'!AL126="","",'別紙様式2-3（６月以降分）'!AL126)</f>
        <v/>
      </c>
      <c r="AM126" s="1572">
        <f>'別紙様式2-3（６月以降分）'!AM126</f>
        <v>0</v>
      </c>
      <c r="AN126" s="1574"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68" t="str">
        <f>IF('別紙様式2-3（６月以降分）'!AS126="","",'別紙様式2-3（６月以降分）'!AS126)</f>
        <v/>
      </c>
      <c r="AT126" s="679" t="str">
        <f t="shared" ref="AT126" si="105">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86"/>
      <c r="C127" s="1263"/>
      <c r="D127" s="1263"/>
      <c r="E127" s="1263"/>
      <c r="F127" s="1264"/>
      <c r="G127" s="1268"/>
      <c r="H127" s="1268"/>
      <c r="I127" s="1268"/>
      <c r="J127" s="1375"/>
      <c r="K127" s="1268"/>
      <c r="L127" s="1454"/>
      <c r="M127" s="1456"/>
      <c r="N127" s="1373" t="str">
        <f>IF('別紙様式2-2（４・５月分）'!Q99="","",'別紙様式2-2（４・５月分）'!Q99)</f>
        <v/>
      </c>
      <c r="O127" s="1370"/>
      <c r="P127" s="1386"/>
      <c r="Q127" s="1387"/>
      <c r="R127" s="1388"/>
      <c r="S127" s="1396"/>
      <c r="T127" s="1417"/>
      <c r="U127" s="1563"/>
      <c r="V127" s="1461"/>
      <c r="W127" s="1354"/>
      <c r="X127" s="1555"/>
      <c r="Y127" s="1358"/>
      <c r="Z127" s="1555"/>
      <c r="AA127" s="1358"/>
      <c r="AB127" s="1555"/>
      <c r="AC127" s="1358"/>
      <c r="AD127" s="1555"/>
      <c r="AE127" s="1358"/>
      <c r="AF127" s="1358"/>
      <c r="AG127" s="1358"/>
      <c r="AH127" s="1364"/>
      <c r="AI127" s="1485"/>
      <c r="AJ127" s="1557"/>
      <c r="AK127" s="1585"/>
      <c r="AL127" s="1561"/>
      <c r="AM127" s="1573"/>
      <c r="AN127" s="1575"/>
      <c r="AO127" s="1407"/>
      <c r="AP127" s="1567"/>
      <c r="AQ127" s="1407"/>
      <c r="AR127" s="1587"/>
      <c r="AS127" s="1569"/>
      <c r="AT127" s="1535" t="str">
        <f t="shared" ref="AT127" si="106">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50"/>
      <c r="B128" s="1286"/>
      <c r="C128" s="1263"/>
      <c r="D128" s="1263"/>
      <c r="E128" s="1263"/>
      <c r="F128" s="1264"/>
      <c r="G128" s="1268"/>
      <c r="H128" s="1268"/>
      <c r="I128" s="1268"/>
      <c r="J128" s="1375"/>
      <c r="K128" s="1268"/>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0"/>
      <c r="V128" s="1466" t="str">
        <f>IFERROR(VLOOKUP(K126,【参考】数式用!$A$5:$AB$27,MATCH(U128,【参考】数式用!$B$4:$AB$4,0)+1,0),"")</f>
        <v/>
      </c>
      <c r="W128" s="1468" t="s">
        <v>19</v>
      </c>
      <c r="X128" s="1538"/>
      <c r="Y128" s="1410" t="s">
        <v>10</v>
      </c>
      <c r="Z128" s="1538"/>
      <c r="AA128" s="1410" t="s">
        <v>45</v>
      </c>
      <c r="AB128" s="1538"/>
      <c r="AC128" s="1410" t="s">
        <v>10</v>
      </c>
      <c r="AD128" s="1538"/>
      <c r="AE128" s="1410" t="s">
        <v>2188</v>
      </c>
      <c r="AF128" s="1410" t="s">
        <v>24</v>
      </c>
      <c r="AG128" s="1410" t="str">
        <f>IF(X128&gt;=1,(AB128*12+AD128)-(X128*12+Z128)+1,"")</f>
        <v/>
      </c>
      <c r="AH128" s="1412" t="s">
        <v>38</v>
      </c>
      <c r="AI128" s="1414" t="str">
        <f t="shared" ref="AI128" si="107">IFERROR(ROUNDDOWN(ROUND(L126*V128,0)*M126,0)*AG128,"")</f>
        <v/>
      </c>
      <c r="AJ128" s="1578" t="str">
        <f>IFERROR(ROUNDDOWN(ROUND((L126*(V128-AX126)),0)*M126,0)*AG128,"")</f>
        <v/>
      </c>
      <c r="AK128" s="1497" t="str">
        <f>IFERROR(ROUNDDOWN(ROUNDDOWN(ROUND(L126*VLOOKUP(K126,【参考】数式用!$A$5:$AB$27,MATCH("新加算Ⅳ",【参考】数式用!$B$4:$AB$4,0)+1,0),0)*M126,0)*AG128*0.5,0),"")</f>
        <v/>
      </c>
      <c r="AL128" s="1580"/>
      <c r="AM128" s="1588" t="str">
        <f>IFERROR(IF('別紙様式2-2（４・５月分）'!Q100="ベア加算","", IF(OR(U128="新加算Ⅰ",U128="新加算Ⅱ",U128="新加算Ⅲ",U128="新加算Ⅳ"),ROUNDDOWN(ROUND(L126*VLOOKUP(K126,【参考】数式用!$A$5:$I$27,MATCH("ベア加算",【参考】数式用!$B$4:$I$4,0)+1,0),0)*M126,0)*AG128,"")),"")</f>
        <v/>
      </c>
      <c r="AN128" s="1544"/>
      <c r="AO128" s="1536"/>
      <c r="AP128" s="1548"/>
      <c r="AQ128" s="1536"/>
      <c r="AR128" s="1550"/>
      <c r="AS128" s="1552"/>
      <c r="AT128" s="1535"/>
      <c r="AU128" s="554"/>
      <c r="AV128" s="1496" t="str">
        <f>IF(AND(AB126&lt;&gt;7,AD126&lt;&gt;3),"V列に色付け","")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69"/>
      <c r="H129" s="1269"/>
      <c r="I129" s="1269"/>
      <c r="J129" s="1376"/>
      <c r="K129" s="1269"/>
      <c r="L129" s="1455"/>
      <c r="M129" s="1457"/>
      <c r="N129" s="662" t="str">
        <f>IF('別紙様式2-2（４・５月分）'!Q100="","",'別紙様式2-2（４・５月分）'!Q100)</f>
        <v/>
      </c>
      <c r="O129" s="1372"/>
      <c r="P129" s="1394"/>
      <c r="Q129" s="1508"/>
      <c r="R129" s="1392"/>
      <c r="S129" s="1398"/>
      <c r="T129" s="1463"/>
      <c r="U129" s="1571"/>
      <c r="V129" s="1467"/>
      <c r="W129" s="1469"/>
      <c r="X129" s="1539"/>
      <c r="Y129" s="1411"/>
      <c r="Z129" s="1539"/>
      <c r="AA129" s="1411"/>
      <c r="AB129" s="1539"/>
      <c r="AC129" s="1411"/>
      <c r="AD129" s="1539"/>
      <c r="AE129" s="1411"/>
      <c r="AF129" s="1411"/>
      <c r="AG129" s="1411"/>
      <c r="AH129" s="1413"/>
      <c r="AI129" s="1415"/>
      <c r="AJ129" s="1579"/>
      <c r="AK129" s="1498"/>
      <c r="AL129" s="1581"/>
      <c r="AM129" s="1589"/>
      <c r="AN129" s="1545"/>
      <c r="AO129" s="1537"/>
      <c r="AP129" s="1549"/>
      <c r="AQ129" s="1537"/>
      <c r="AR129" s="1551"/>
      <c r="AS129" s="1553"/>
      <c r="AT129" s="684" t="str">
        <f t="shared" ref="AT129" si="108">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51">
        <v>30</v>
      </c>
      <c r="B130" s="1285" t="str">
        <f>IF(基本情報入力シート!C83="","",基本情報入力シート!C83)</f>
        <v/>
      </c>
      <c r="C130" s="1261"/>
      <c r="D130" s="1261"/>
      <c r="E130" s="1261"/>
      <c r="F130" s="1262"/>
      <c r="G130" s="1267" t="str">
        <f>IF(基本情報入力シート!M83="","",基本情報入力シート!M83)</f>
        <v/>
      </c>
      <c r="H130" s="1267" t="str">
        <f>IF(基本情報入力シート!R83="","",基本情報入力シート!R83)</f>
        <v/>
      </c>
      <c r="I130" s="1267" t="str">
        <f>IF(基本情報入力シート!W83="","",基本情報入力シート!W83)</f>
        <v/>
      </c>
      <c r="J130" s="1382" t="str">
        <f>IF(基本情報入力シート!X83="","",基本情報入力シート!X83)</f>
        <v/>
      </c>
      <c r="K130" s="1267"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2" t="str">
        <f>IF('別紙様式2-3（６月以降分）'!U130="","",'別紙様式2-3（６月以降分）'!U130)</f>
        <v/>
      </c>
      <c r="V130" s="1460" t="str">
        <f>IFERROR(VLOOKUP(K130,【参考】数式用!$A$5:$AB$27,MATCH(U130,【参考】数式用!$B$4:$AB$4,0)+1,0),"")</f>
        <v/>
      </c>
      <c r="W130" s="1353" t="s">
        <v>19</v>
      </c>
      <c r="X130" s="1554">
        <f>'別紙様式2-3（６月以降分）'!X130</f>
        <v>6</v>
      </c>
      <c r="Y130" s="1357" t="s">
        <v>10</v>
      </c>
      <c r="Z130" s="1554">
        <f>'別紙様式2-3（６月以降分）'!Z130</f>
        <v>6</v>
      </c>
      <c r="AA130" s="1357" t="s">
        <v>45</v>
      </c>
      <c r="AB130" s="1554">
        <f>'別紙様式2-3（６月以降分）'!AB130</f>
        <v>7</v>
      </c>
      <c r="AC130" s="1357" t="s">
        <v>10</v>
      </c>
      <c r="AD130" s="1554">
        <f>'別紙様式2-3（６月以降分）'!AD130</f>
        <v>3</v>
      </c>
      <c r="AE130" s="1357" t="s">
        <v>2188</v>
      </c>
      <c r="AF130" s="1357" t="s">
        <v>24</v>
      </c>
      <c r="AG130" s="1357">
        <f>IF(X130&gt;=1,(AB130*12+AD130)-(X130*12+Z130)+1,"")</f>
        <v>10</v>
      </c>
      <c r="AH130" s="1363" t="s">
        <v>38</v>
      </c>
      <c r="AI130" s="1484" t="str">
        <f>'別紙様式2-3（６月以降分）'!AI130</f>
        <v/>
      </c>
      <c r="AJ130" s="1556" t="str">
        <f>'別紙様式2-3（６月以降分）'!AJ130</f>
        <v/>
      </c>
      <c r="AK130" s="1584">
        <f>'別紙様式2-3（６月以降分）'!AK130</f>
        <v>0</v>
      </c>
      <c r="AL130" s="1560" t="str">
        <f>IF('別紙様式2-3（６月以降分）'!AL130="","",'別紙様式2-3（６月以降分）'!AL130)</f>
        <v/>
      </c>
      <c r="AM130" s="1572">
        <f>'別紙様式2-3（６月以降分）'!AM130</f>
        <v>0</v>
      </c>
      <c r="AN130" s="1574"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68" t="str">
        <f>IF('別紙様式2-3（６月以降分）'!AS130="","",'別紙様式2-3（６月以降分）'!AS130)</f>
        <v/>
      </c>
      <c r="AT130" s="679" t="str">
        <f t="shared" ref="AT130" si="109">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86"/>
      <c r="C131" s="1263"/>
      <c r="D131" s="1263"/>
      <c r="E131" s="1263"/>
      <c r="F131" s="1264"/>
      <c r="G131" s="1268"/>
      <c r="H131" s="1268"/>
      <c r="I131" s="1268"/>
      <c r="J131" s="1375"/>
      <c r="K131" s="1268"/>
      <c r="L131" s="1454"/>
      <c r="M131" s="1451"/>
      <c r="N131" s="1373" t="str">
        <f>IF('別紙様式2-2（４・５月分）'!Q102="","",'別紙様式2-2（４・５月分）'!Q102)</f>
        <v/>
      </c>
      <c r="O131" s="1370"/>
      <c r="P131" s="1386"/>
      <c r="Q131" s="1387"/>
      <c r="R131" s="1388"/>
      <c r="S131" s="1396"/>
      <c r="T131" s="1417"/>
      <c r="U131" s="1563"/>
      <c r="V131" s="1461"/>
      <c r="W131" s="1354"/>
      <c r="X131" s="1555"/>
      <c r="Y131" s="1358"/>
      <c r="Z131" s="1555"/>
      <c r="AA131" s="1358"/>
      <c r="AB131" s="1555"/>
      <c r="AC131" s="1358"/>
      <c r="AD131" s="1555"/>
      <c r="AE131" s="1358"/>
      <c r="AF131" s="1358"/>
      <c r="AG131" s="1358"/>
      <c r="AH131" s="1364"/>
      <c r="AI131" s="1485"/>
      <c r="AJ131" s="1557"/>
      <c r="AK131" s="1585"/>
      <c r="AL131" s="1561"/>
      <c r="AM131" s="1573"/>
      <c r="AN131" s="1575"/>
      <c r="AO131" s="1407"/>
      <c r="AP131" s="1567"/>
      <c r="AQ131" s="1407"/>
      <c r="AR131" s="1587"/>
      <c r="AS131" s="1569"/>
      <c r="AT131" s="1535" t="str">
        <f t="shared" ref="AT131" si="110">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50"/>
      <c r="B132" s="1286"/>
      <c r="C132" s="1263"/>
      <c r="D132" s="1263"/>
      <c r="E132" s="1263"/>
      <c r="F132" s="1264"/>
      <c r="G132" s="1268"/>
      <c r="H132" s="1268"/>
      <c r="I132" s="1268"/>
      <c r="J132" s="1375"/>
      <c r="K132" s="1268"/>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0"/>
      <c r="V132" s="1466" t="str">
        <f>IFERROR(VLOOKUP(K130,【参考】数式用!$A$5:$AB$27,MATCH(U132,【参考】数式用!$B$4:$AB$4,0)+1,0),"")</f>
        <v/>
      </c>
      <c r="W132" s="1468" t="s">
        <v>19</v>
      </c>
      <c r="X132" s="1538"/>
      <c r="Y132" s="1410" t="s">
        <v>10</v>
      </c>
      <c r="Z132" s="1538"/>
      <c r="AA132" s="1410" t="s">
        <v>45</v>
      </c>
      <c r="AB132" s="1538"/>
      <c r="AC132" s="1410" t="s">
        <v>10</v>
      </c>
      <c r="AD132" s="1538"/>
      <c r="AE132" s="1410" t="s">
        <v>2188</v>
      </c>
      <c r="AF132" s="1410" t="s">
        <v>24</v>
      </c>
      <c r="AG132" s="1410" t="str">
        <f>IF(X132&gt;=1,(AB132*12+AD132)-(X132*12+Z132)+1,"")</f>
        <v/>
      </c>
      <c r="AH132" s="1412" t="s">
        <v>38</v>
      </c>
      <c r="AI132" s="1414" t="str">
        <f t="shared" ref="AI132" si="111">IFERROR(ROUNDDOWN(ROUND(L130*V132,0)*M130,0)*AG132,"")</f>
        <v/>
      </c>
      <c r="AJ132" s="1578" t="str">
        <f>IFERROR(ROUNDDOWN(ROUND((L130*(V132-AX130)),0)*M130,0)*AG132,"")</f>
        <v/>
      </c>
      <c r="AK132" s="1497" t="str">
        <f>IFERROR(ROUNDDOWN(ROUNDDOWN(ROUND(L130*VLOOKUP(K130,【参考】数式用!$A$5:$AB$27,MATCH("新加算Ⅳ",【参考】数式用!$B$4:$AB$4,0)+1,0),0)*M130,0)*AG132*0.5,0),"")</f>
        <v/>
      </c>
      <c r="AL132" s="1580"/>
      <c r="AM132" s="1588" t="str">
        <f>IFERROR(IF('別紙様式2-2（４・５月分）'!Q103="ベア加算","", IF(OR(U132="新加算Ⅰ",U132="新加算Ⅱ",U132="新加算Ⅲ",U132="新加算Ⅳ"),ROUNDDOWN(ROUND(L130*VLOOKUP(K130,【参考】数式用!$A$5:$I$27,MATCH("ベア加算",【参考】数式用!$B$4:$I$4,0)+1,0),0)*M130,0)*AG132,"")),"")</f>
        <v/>
      </c>
      <c r="AN132" s="1544"/>
      <c r="AO132" s="1536"/>
      <c r="AP132" s="1548"/>
      <c r="AQ132" s="1536"/>
      <c r="AR132" s="1550"/>
      <c r="AS132" s="1552"/>
      <c r="AT132" s="1535"/>
      <c r="AU132" s="554"/>
      <c r="AV132" s="1496" t="str">
        <f>IF(AND(AB130&lt;&gt;7,AD130&lt;&gt;3),"V列に色付け","")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69"/>
      <c r="H133" s="1269"/>
      <c r="I133" s="1269"/>
      <c r="J133" s="1376"/>
      <c r="K133" s="1269"/>
      <c r="L133" s="1455"/>
      <c r="M133" s="1452"/>
      <c r="N133" s="662" t="str">
        <f>IF('別紙様式2-2（４・５月分）'!Q103="","",'別紙様式2-2（４・５月分）'!Q103)</f>
        <v/>
      </c>
      <c r="O133" s="1372"/>
      <c r="P133" s="1394"/>
      <c r="Q133" s="1508"/>
      <c r="R133" s="1392"/>
      <c r="S133" s="1398"/>
      <c r="T133" s="1463"/>
      <c r="U133" s="1571"/>
      <c r="V133" s="1467"/>
      <c r="W133" s="1469"/>
      <c r="X133" s="1539"/>
      <c r="Y133" s="1411"/>
      <c r="Z133" s="1539"/>
      <c r="AA133" s="1411"/>
      <c r="AB133" s="1539"/>
      <c r="AC133" s="1411"/>
      <c r="AD133" s="1539"/>
      <c r="AE133" s="1411"/>
      <c r="AF133" s="1411"/>
      <c r="AG133" s="1411"/>
      <c r="AH133" s="1413"/>
      <c r="AI133" s="1415"/>
      <c r="AJ133" s="1579"/>
      <c r="AK133" s="1498"/>
      <c r="AL133" s="1581"/>
      <c r="AM133" s="1589"/>
      <c r="AN133" s="1545"/>
      <c r="AO133" s="1537"/>
      <c r="AP133" s="1549"/>
      <c r="AQ133" s="1537"/>
      <c r="AR133" s="1551"/>
      <c r="AS133" s="1553"/>
      <c r="AT133" s="684" t="str">
        <f t="shared" ref="AT133" si="112">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86" t="str">
        <f>IF(基本情報入力シート!C84="","",基本情報入力シート!C84)</f>
        <v/>
      </c>
      <c r="C134" s="1263"/>
      <c r="D134" s="1263"/>
      <c r="E134" s="1263"/>
      <c r="F134" s="1264"/>
      <c r="G134" s="1268" t="str">
        <f>IF(基本情報入力シート!M84="","",基本情報入力シート!M84)</f>
        <v/>
      </c>
      <c r="H134" s="1268" t="str">
        <f>IF(基本情報入力シート!R84="","",基本情報入力シート!R84)</f>
        <v/>
      </c>
      <c r="I134" s="1268" t="str">
        <f>IF(基本情報入力シート!W84="","",基本情報入力シート!W84)</f>
        <v/>
      </c>
      <c r="J134" s="1375" t="str">
        <f>IF(基本情報入力シート!X84="","",基本情報入力シート!X84)</f>
        <v/>
      </c>
      <c r="K134" s="1268"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2" t="str">
        <f>IF('別紙様式2-3（６月以降分）'!U134="","",'別紙様式2-3（６月以降分）'!U134)</f>
        <v/>
      </c>
      <c r="V134" s="1460" t="str">
        <f>IFERROR(VLOOKUP(K134,【参考】数式用!$A$5:$AB$27,MATCH(U134,【参考】数式用!$B$4:$AB$4,0)+1,0),"")</f>
        <v/>
      </c>
      <c r="W134" s="1353" t="s">
        <v>19</v>
      </c>
      <c r="X134" s="1554">
        <f>'別紙様式2-3（６月以降分）'!X134</f>
        <v>6</v>
      </c>
      <c r="Y134" s="1357" t="s">
        <v>10</v>
      </c>
      <c r="Z134" s="1554">
        <f>'別紙様式2-3（６月以降分）'!Z134</f>
        <v>6</v>
      </c>
      <c r="AA134" s="1357" t="s">
        <v>45</v>
      </c>
      <c r="AB134" s="1554">
        <f>'別紙様式2-3（６月以降分）'!AB134</f>
        <v>7</v>
      </c>
      <c r="AC134" s="1357" t="s">
        <v>10</v>
      </c>
      <c r="AD134" s="1554">
        <f>'別紙様式2-3（６月以降分）'!AD134</f>
        <v>3</v>
      </c>
      <c r="AE134" s="1357" t="s">
        <v>2188</v>
      </c>
      <c r="AF134" s="1357" t="s">
        <v>24</v>
      </c>
      <c r="AG134" s="1357">
        <f>IF(X134&gt;=1,(AB134*12+AD134)-(X134*12+Z134)+1,"")</f>
        <v>10</v>
      </c>
      <c r="AH134" s="1363" t="s">
        <v>38</v>
      </c>
      <c r="AI134" s="1484" t="str">
        <f>'別紙様式2-3（６月以降分）'!AI134</f>
        <v/>
      </c>
      <c r="AJ134" s="1556" t="str">
        <f>'別紙様式2-3（６月以降分）'!AJ134</f>
        <v/>
      </c>
      <c r="AK134" s="1584">
        <f>'別紙様式2-3（６月以降分）'!AK134</f>
        <v>0</v>
      </c>
      <c r="AL134" s="1560" t="str">
        <f>IF('別紙様式2-3（６月以降分）'!AL134="","",'別紙様式2-3（６月以降分）'!AL134)</f>
        <v/>
      </c>
      <c r="AM134" s="1572">
        <f>'別紙様式2-3（６月以降分）'!AM134</f>
        <v>0</v>
      </c>
      <c r="AN134" s="1574"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68" t="str">
        <f>IF('別紙様式2-3（６月以降分）'!AS134="","",'別紙様式2-3（６月以降分）'!AS134)</f>
        <v/>
      </c>
      <c r="AT134" s="679" t="str">
        <f t="shared" ref="AT134" si="113">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86"/>
      <c r="C135" s="1263"/>
      <c r="D135" s="1263"/>
      <c r="E135" s="1263"/>
      <c r="F135" s="1264"/>
      <c r="G135" s="1268"/>
      <c r="H135" s="1268"/>
      <c r="I135" s="1268"/>
      <c r="J135" s="1375"/>
      <c r="K135" s="1268"/>
      <c r="L135" s="1454"/>
      <c r="M135" s="1456"/>
      <c r="N135" s="1373" t="str">
        <f>IF('別紙様式2-2（４・５月分）'!Q105="","",'別紙様式2-2（４・５月分）'!Q105)</f>
        <v/>
      </c>
      <c r="O135" s="1370"/>
      <c r="P135" s="1386"/>
      <c r="Q135" s="1387"/>
      <c r="R135" s="1388"/>
      <c r="S135" s="1396"/>
      <c r="T135" s="1417"/>
      <c r="U135" s="1563"/>
      <c r="V135" s="1461"/>
      <c r="W135" s="1354"/>
      <c r="X135" s="1555"/>
      <c r="Y135" s="1358"/>
      <c r="Z135" s="1555"/>
      <c r="AA135" s="1358"/>
      <c r="AB135" s="1555"/>
      <c r="AC135" s="1358"/>
      <c r="AD135" s="1555"/>
      <c r="AE135" s="1358"/>
      <c r="AF135" s="1358"/>
      <c r="AG135" s="1358"/>
      <c r="AH135" s="1364"/>
      <c r="AI135" s="1485"/>
      <c r="AJ135" s="1557"/>
      <c r="AK135" s="1585"/>
      <c r="AL135" s="1561"/>
      <c r="AM135" s="1573"/>
      <c r="AN135" s="1575"/>
      <c r="AO135" s="1407"/>
      <c r="AP135" s="1567"/>
      <c r="AQ135" s="1407"/>
      <c r="AR135" s="1587"/>
      <c r="AS135" s="1569"/>
      <c r="AT135" s="1535" t="str">
        <f t="shared" ref="AT135" si="114">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50"/>
      <c r="B136" s="1286"/>
      <c r="C136" s="1263"/>
      <c r="D136" s="1263"/>
      <c r="E136" s="1263"/>
      <c r="F136" s="1264"/>
      <c r="G136" s="1268"/>
      <c r="H136" s="1268"/>
      <c r="I136" s="1268"/>
      <c r="J136" s="1375"/>
      <c r="K136" s="1268"/>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0"/>
      <c r="V136" s="1466" t="str">
        <f>IFERROR(VLOOKUP(K134,【参考】数式用!$A$5:$AB$27,MATCH(U136,【参考】数式用!$B$4:$AB$4,0)+1,0),"")</f>
        <v/>
      </c>
      <c r="W136" s="1468" t="s">
        <v>19</v>
      </c>
      <c r="X136" s="1538"/>
      <c r="Y136" s="1410" t="s">
        <v>10</v>
      </c>
      <c r="Z136" s="1538"/>
      <c r="AA136" s="1410" t="s">
        <v>45</v>
      </c>
      <c r="AB136" s="1538"/>
      <c r="AC136" s="1410" t="s">
        <v>10</v>
      </c>
      <c r="AD136" s="1538"/>
      <c r="AE136" s="1410" t="s">
        <v>2188</v>
      </c>
      <c r="AF136" s="1410" t="s">
        <v>24</v>
      </c>
      <c r="AG136" s="1410" t="str">
        <f>IF(X136&gt;=1,(AB136*12+AD136)-(X136*12+Z136)+1,"")</f>
        <v/>
      </c>
      <c r="AH136" s="1412" t="s">
        <v>38</v>
      </c>
      <c r="AI136" s="1414" t="str">
        <f t="shared" ref="AI136" si="115">IFERROR(ROUNDDOWN(ROUND(L134*V136,0)*M134,0)*AG136,"")</f>
        <v/>
      </c>
      <c r="AJ136" s="1578" t="str">
        <f>IFERROR(ROUNDDOWN(ROUND((L134*(V136-AX134)),0)*M134,0)*AG136,"")</f>
        <v/>
      </c>
      <c r="AK136" s="1497" t="str">
        <f>IFERROR(ROUNDDOWN(ROUNDDOWN(ROUND(L134*VLOOKUP(K134,【参考】数式用!$A$5:$AB$27,MATCH("新加算Ⅳ",【参考】数式用!$B$4:$AB$4,0)+1,0),0)*M134,0)*AG136*0.5,0),"")</f>
        <v/>
      </c>
      <c r="AL136" s="1580"/>
      <c r="AM136" s="1588" t="str">
        <f>IFERROR(IF('別紙様式2-2（４・５月分）'!Q106="ベア加算","", IF(OR(U136="新加算Ⅰ",U136="新加算Ⅱ",U136="新加算Ⅲ",U136="新加算Ⅳ"),ROUNDDOWN(ROUND(L134*VLOOKUP(K134,【参考】数式用!$A$5:$I$27,MATCH("ベア加算",【参考】数式用!$B$4:$I$4,0)+1,0),0)*M134,0)*AG136,"")),"")</f>
        <v/>
      </c>
      <c r="AN136" s="1544"/>
      <c r="AO136" s="1536"/>
      <c r="AP136" s="1548"/>
      <c r="AQ136" s="1536"/>
      <c r="AR136" s="1550"/>
      <c r="AS136" s="1552"/>
      <c r="AT136" s="1535"/>
      <c r="AU136" s="554"/>
      <c r="AV136" s="1496" t="str">
        <f>IF(AND(AB134&lt;&gt;7,AD134&lt;&gt;3),"V列に色付け","")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69"/>
      <c r="H137" s="1269"/>
      <c r="I137" s="1269"/>
      <c r="J137" s="1376"/>
      <c r="K137" s="1269"/>
      <c r="L137" s="1455"/>
      <c r="M137" s="1457"/>
      <c r="N137" s="662" t="str">
        <f>IF('別紙様式2-2（４・５月分）'!Q106="","",'別紙様式2-2（４・５月分）'!Q106)</f>
        <v/>
      </c>
      <c r="O137" s="1372"/>
      <c r="P137" s="1394"/>
      <c r="Q137" s="1508"/>
      <c r="R137" s="1392"/>
      <c r="S137" s="1398"/>
      <c r="T137" s="1463"/>
      <c r="U137" s="1571"/>
      <c r="V137" s="1467"/>
      <c r="W137" s="1469"/>
      <c r="X137" s="1539"/>
      <c r="Y137" s="1411"/>
      <c r="Z137" s="1539"/>
      <c r="AA137" s="1411"/>
      <c r="AB137" s="1539"/>
      <c r="AC137" s="1411"/>
      <c r="AD137" s="1539"/>
      <c r="AE137" s="1411"/>
      <c r="AF137" s="1411"/>
      <c r="AG137" s="1411"/>
      <c r="AH137" s="1413"/>
      <c r="AI137" s="1415"/>
      <c r="AJ137" s="1579"/>
      <c r="AK137" s="1498"/>
      <c r="AL137" s="1581"/>
      <c r="AM137" s="1589"/>
      <c r="AN137" s="1545"/>
      <c r="AO137" s="1537"/>
      <c r="AP137" s="1549"/>
      <c r="AQ137" s="1537"/>
      <c r="AR137" s="1551"/>
      <c r="AS137" s="1553"/>
      <c r="AT137" s="684" t="str">
        <f t="shared" ref="AT137" si="11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51">
        <v>32</v>
      </c>
      <c r="B138" s="1285" t="str">
        <f>IF(基本情報入力シート!C85="","",基本情報入力シート!C85)</f>
        <v/>
      </c>
      <c r="C138" s="1261"/>
      <c r="D138" s="1261"/>
      <c r="E138" s="1261"/>
      <c r="F138" s="1262"/>
      <c r="G138" s="1267" t="str">
        <f>IF(基本情報入力シート!M85="","",基本情報入力シート!M85)</f>
        <v/>
      </c>
      <c r="H138" s="1267" t="str">
        <f>IF(基本情報入力シート!R85="","",基本情報入力シート!R85)</f>
        <v/>
      </c>
      <c r="I138" s="1267" t="str">
        <f>IF(基本情報入力シート!W85="","",基本情報入力シート!W85)</f>
        <v/>
      </c>
      <c r="J138" s="1382" t="str">
        <f>IF(基本情報入力シート!X85="","",基本情報入力シート!X85)</f>
        <v/>
      </c>
      <c r="K138" s="1267"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2" t="str">
        <f>IF('別紙様式2-3（６月以降分）'!U138="","",'別紙様式2-3（６月以降分）'!U138)</f>
        <v/>
      </c>
      <c r="V138" s="1460" t="str">
        <f>IFERROR(VLOOKUP(K138,【参考】数式用!$A$5:$AB$27,MATCH(U138,【参考】数式用!$B$4:$AB$4,0)+1,0),"")</f>
        <v/>
      </c>
      <c r="W138" s="1353" t="s">
        <v>19</v>
      </c>
      <c r="X138" s="1554">
        <f>'別紙様式2-3（６月以降分）'!X138</f>
        <v>6</v>
      </c>
      <c r="Y138" s="1357" t="s">
        <v>10</v>
      </c>
      <c r="Z138" s="1554">
        <f>'別紙様式2-3（６月以降分）'!Z138</f>
        <v>6</v>
      </c>
      <c r="AA138" s="1357" t="s">
        <v>45</v>
      </c>
      <c r="AB138" s="1554">
        <f>'別紙様式2-3（６月以降分）'!AB138</f>
        <v>7</v>
      </c>
      <c r="AC138" s="1357" t="s">
        <v>10</v>
      </c>
      <c r="AD138" s="1554">
        <f>'別紙様式2-3（６月以降分）'!AD138</f>
        <v>3</v>
      </c>
      <c r="AE138" s="1357" t="s">
        <v>2188</v>
      </c>
      <c r="AF138" s="1357" t="s">
        <v>24</v>
      </c>
      <c r="AG138" s="1357">
        <f>IF(X138&gt;=1,(AB138*12+AD138)-(X138*12+Z138)+1,"")</f>
        <v>10</v>
      </c>
      <c r="AH138" s="1363" t="s">
        <v>38</v>
      </c>
      <c r="AI138" s="1484" t="str">
        <f>'別紙様式2-3（６月以降分）'!AI138</f>
        <v/>
      </c>
      <c r="AJ138" s="1556" t="str">
        <f>'別紙様式2-3（６月以降分）'!AJ138</f>
        <v/>
      </c>
      <c r="AK138" s="1584">
        <f>'別紙様式2-3（６月以降分）'!AK138</f>
        <v>0</v>
      </c>
      <c r="AL138" s="1560" t="str">
        <f>IF('別紙様式2-3（６月以降分）'!AL138="","",'別紙様式2-3（６月以降分）'!AL138)</f>
        <v/>
      </c>
      <c r="AM138" s="1572">
        <f>'別紙様式2-3（６月以降分）'!AM138</f>
        <v>0</v>
      </c>
      <c r="AN138" s="1574"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68" t="str">
        <f>IF('別紙様式2-3（６月以降分）'!AS138="","",'別紙様式2-3（６月以降分）'!AS138)</f>
        <v/>
      </c>
      <c r="AT138" s="679" t="str">
        <f t="shared" ref="AT138" si="11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86"/>
      <c r="C139" s="1263"/>
      <c r="D139" s="1263"/>
      <c r="E139" s="1263"/>
      <c r="F139" s="1264"/>
      <c r="G139" s="1268"/>
      <c r="H139" s="1268"/>
      <c r="I139" s="1268"/>
      <c r="J139" s="1375"/>
      <c r="K139" s="1268"/>
      <c r="L139" s="1454"/>
      <c r="M139" s="1451"/>
      <c r="N139" s="1373" t="str">
        <f>IF('別紙様式2-2（４・５月分）'!Q108="","",'別紙様式2-2（４・５月分）'!Q108)</f>
        <v/>
      </c>
      <c r="O139" s="1370"/>
      <c r="P139" s="1386"/>
      <c r="Q139" s="1387"/>
      <c r="R139" s="1388"/>
      <c r="S139" s="1396"/>
      <c r="T139" s="1417"/>
      <c r="U139" s="1563"/>
      <c r="V139" s="1461"/>
      <c r="W139" s="1354"/>
      <c r="X139" s="1555"/>
      <c r="Y139" s="1358"/>
      <c r="Z139" s="1555"/>
      <c r="AA139" s="1358"/>
      <c r="AB139" s="1555"/>
      <c r="AC139" s="1358"/>
      <c r="AD139" s="1555"/>
      <c r="AE139" s="1358"/>
      <c r="AF139" s="1358"/>
      <c r="AG139" s="1358"/>
      <c r="AH139" s="1364"/>
      <c r="AI139" s="1485"/>
      <c r="AJ139" s="1557"/>
      <c r="AK139" s="1585"/>
      <c r="AL139" s="1561"/>
      <c r="AM139" s="1573"/>
      <c r="AN139" s="1575"/>
      <c r="AO139" s="1407"/>
      <c r="AP139" s="1567"/>
      <c r="AQ139" s="1407"/>
      <c r="AR139" s="1587"/>
      <c r="AS139" s="1569"/>
      <c r="AT139" s="1535" t="str">
        <f t="shared" ref="AT139" si="11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50"/>
      <c r="B140" s="1286"/>
      <c r="C140" s="1263"/>
      <c r="D140" s="1263"/>
      <c r="E140" s="1263"/>
      <c r="F140" s="1264"/>
      <c r="G140" s="1268"/>
      <c r="H140" s="1268"/>
      <c r="I140" s="1268"/>
      <c r="J140" s="1375"/>
      <c r="K140" s="1268"/>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0"/>
      <c r="V140" s="1466" t="str">
        <f>IFERROR(VLOOKUP(K138,【参考】数式用!$A$5:$AB$27,MATCH(U140,【参考】数式用!$B$4:$AB$4,0)+1,0),"")</f>
        <v/>
      </c>
      <c r="W140" s="1468" t="s">
        <v>19</v>
      </c>
      <c r="X140" s="1538"/>
      <c r="Y140" s="1410" t="s">
        <v>10</v>
      </c>
      <c r="Z140" s="1538"/>
      <c r="AA140" s="1410" t="s">
        <v>45</v>
      </c>
      <c r="AB140" s="1538"/>
      <c r="AC140" s="1410" t="s">
        <v>10</v>
      </c>
      <c r="AD140" s="1538"/>
      <c r="AE140" s="1410" t="s">
        <v>2188</v>
      </c>
      <c r="AF140" s="1410" t="s">
        <v>24</v>
      </c>
      <c r="AG140" s="1410" t="str">
        <f>IF(X140&gt;=1,(AB140*12+AD140)-(X140*12+Z140)+1,"")</f>
        <v/>
      </c>
      <c r="AH140" s="1412" t="s">
        <v>38</v>
      </c>
      <c r="AI140" s="1414" t="str">
        <f t="shared" ref="AI140" si="119">IFERROR(ROUNDDOWN(ROUND(L138*V140,0)*M138,0)*AG140,"")</f>
        <v/>
      </c>
      <c r="AJ140" s="1578" t="str">
        <f>IFERROR(ROUNDDOWN(ROUND((L138*(V140-AX138)),0)*M138,0)*AG140,"")</f>
        <v/>
      </c>
      <c r="AK140" s="1497" t="str">
        <f>IFERROR(ROUNDDOWN(ROUNDDOWN(ROUND(L138*VLOOKUP(K138,【参考】数式用!$A$5:$AB$27,MATCH("新加算Ⅳ",【参考】数式用!$B$4:$AB$4,0)+1,0),0)*M138,0)*AG140*0.5,0),"")</f>
        <v/>
      </c>
      <c r="AL140" s="1580"/>
      <c r="AM140" s="1588" t="str">
        <f>IFERROR(IF('別紙様式2-2（４・５月分）'!Q109="ベア加算","", IF(OR(U140="新加算Ⅰ",U140="新加算Ⅱ",U140="新加算Ⅲ",U140="新加算Ⅳ"),ROUNDDOWN(ROUND(L138*VLOOKUP(K138,【参考】数式用!$A$5:$I$27,MATCH("ベア加算",【参考】数式用!$B$4:$I$4,0)+1,0),0)*M138,0)*AG140,"")),"")</f>
        <v/>
      </c>
      <c r="AN140" s="1544"/>
      <c r="AO140" s="1536"/>
      <c r="AP140" s="1548"/>
      <c r="AQ140" s="1536"/>
      <c r="AR140" s="1550"/>
      <c r="AS140" s="1552"/>
      <c r="AT140" s="1535"/>
      <c r="AU140" s="554"/>
      <c r="AV140" s="1496" t="str">
        <f>IF(AND(AB138&lt;&gt;7,AD138&lt;&gt;3),"V列に色付け","")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69"/>
      <c r="H141" s="1269"/>
      <c r="I141" s="1269"/>
      <c r="J141" s="1376"/>
      <c r="K141" s="1269"/>
      <c r="L141" s="1455"/>
      <c r="M141" s="1452"/>
      <c r="N141" s="662" t="str">
        <f>IF('別紙様式2-2（４・５月分）'!Q109="","",'別紙様式2-2（４・５月分）'!Q109)</f>
        <v/>
      </c>
      <c r="O141" s="1372"/>
      <c r="P141" s="1394"/>
      <c r="Q141" s="1508"/>
      <c r="R141" s="1392"/>
      <c r="S141" s="1398"/>
      <c r="T141" s="1463"/>
      <c r="U141" s="1571"/>
      <c r="V141" s="1467"/>
      <c r="W141" s="1469"/>
      <c r="X141" s="1539"/>
      <c r="Y141" s="1411"/>
      <c r="Z141" s="1539"/>
      <c r="AA141" s="1411"/>
      <c r="AB141" s="1539"/>
      <c r="AC141" s="1411"/>
      <c r="AD141" s="1539"/>
      <c r="AE141" s="1411"/>
      <c r="AF141" s="1411"/>
      <c r="AG141" s="1411"/>
      <c r="AH141" s="1413"/>
      <c r="AI141" s="1415"/>
      <c r="AJ141" s="1579"/>
      <c r="AK141" s="1498"/>
      <c r="AL141" s="1581"/>
      <c r="AM141" s="1589"/>
      <c r="AN141" s="1545"/>
      <c r="AO141" s="1537"/>
      <c r="AP141" s="1549"/>
      <c r="AQ141" s="1537"/>
      <c r="AR141" s="1551"/>
      <c r="AS141" s="1553"/>
      <c r="AT141" s="684" t="str">
        <f t="shared" ref="AT141" si="120">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86" t="str">
        <f>IF(基本情報入力シート!C86="","",基本情報入力シート!C86)</f>
        <v/>
      </c>
      <c r="C142" s="1263"/>
      <c r="D142" s="1263"/>
      <c r="E142" s="1263"/>
      <c r="F142" s="1264"/>
      <c r="G142" s="1268" t="str">
        <f>IF(基本情報入力シート!M86="","",基本情報入力シート!M86)</f>
        <v/>
      </c>
      <c r="H142" s="1268" t="str">
        <f>IF(基本情報入力シート!R86="","",基本情報入力シート!R86)</f>
        <v/>
      </c>
      <c r="I142" s="1268" t="str">
        <f>IF(基本情報入力シート!W86="","",基本情報入力シート!W86)</f>
        <v/>
      </c>
      <c r="J142" s="1375" t="str">
        <f>IF(基本情報入力シート!X86="","",基本情報入力シート!X86)</f>
        <v/>
      </c>
      <c r="K142" s="1268"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2" t="str">
        <f>IF('別紙様式2-3（６月以降分）'!U142="","",'別紙様式2-3（６月以降分）'!U142)</f>
        <v/>
      </c>
      <c r="V142" s="1460" t="str">
        <f>IFERROR(VLOOKUP(K142,【参考】数式用!$A$5:$AB$27,MATCH(U142,【参考】数式用!$B$4:$AB$4,0)+1,0),"")</f>
        <v/>
      </c>
      <c r="W142" s="1353" t="s">
        <v>19</v>
      </c>
      <c r="X142" s="1554">
        <f>'別紙様式2-3（６月以降分）'!X142</f>
        <v>6</v>
      </c>
      <c r="Y142" s="1357" t="s">
        <v>10</v>
      </c>
      <c r="Z142" s="1554">
        <f>'別紙様式2-3（６月以降分）'!Z142</f>
        <v>6</v>
      </c>
      <c r="AA142" s="1357" t="s">
        <v>45</v>
      </c>
      <c r="AB142" s="1554">
        <f>'別紙様式2-3（６月以降分）'!AB142</f>
        <v>7</v>
      </c>
      <c r="AC142" s="1357" t="s">
        <v>10</v>
      </c>
      <c r="AD142" s="1554">
        <f>'別紙様式2-3（６月以降分）'!AD142</f>
        <v>3</v>
      </c>
      <c r="AE142" s="1357" t="s">
        <v>2188</v>
      </c>
      <c r="AF142" s="1357" t="s">
        <v>24</v>
      </c>
      <c r="AG142" s="1357">
        <f>IF(X142&gt;=1,(AB142*12+AD142)-(X142*12+Z142)+1,"")</f>
        <v>10</v>
      </c>
      <c r="AH142" s="1363" t="s">
        <v>38</v>
      </c>
      <c r="AI142" s="1484" t="str">
        <f>'別紙様式2-3（６月以降分）'!AI142</f>
        <v/>
      </c>
      <c r="AJ142" s="1556" t="str">
        <f>'別紙様式2-3（６月以降分）'!AJ142</f>
        <v/>
      </c>
      <c r="AK142" s="1584">
        <f>'別紙様式2-3（６月以降分）'!AK142</f>
        <v>0</v>
      </c>
      <c r="AL142" s="1560" t="str">
        <f>IF('別紙様式2-3（６月以降分）'!AL142="","",'別紙様式2-3（６月以降分）'!AL142)</f>
        <v/>
      </c>
      <c r="AM142" s="1572">
        <f>'別紙様式2-3（６月以降分）'!AM142</f>
        <v>0</v>
      </c>
      <c r="AN142" s="1574"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68" t="str">
        <f>IF('別紙様式2-3（６月以降分）'!AS142="","",'別紙様式2-3（６月以降分）'!AS142)</f>
        <v/>
      </c>
      <c r="AT142" s="679" t="str">
        <f t="shared" ref="AT142" si="121">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86"/>
      <c r="C143" s="1263"/>
      <c r="D143" s="1263"/>
      <c r="E143" s="1263"/>
      <c r="F143" s="1264"/>
      <c r="G143" s="1268"/>
      <c r="H143" s="1268"/>
      <c r="I143" s="1268"/>
      <c r="J143" s="1375"/>
      <c r="K143" s="1268"/>
      <c r="L143" s="1454"/>
      <c r="M143" s="1456"/>
      <c r="N143" s="1373" t="str">
        <f>IF('別紙様式2-2（４・５月分）'!Q111="","",'別紙様式2-2（４・５月分）'!Q111)</f>
        <v/>
      </c>
      <c r="O143" s="1370"/>
      <c r="P143" s="1386"/>
      <c r="Q143" s="1387"/>
      <c r="R143" s="1388"/>
      <c r="S143" s="1396"/>
      <c r="T143" s="1417"/>
      <c r="U143" s="1563"/>
      <c r="V143" s="1461"/>
      <c r="W143" s="1354"/>
      <c r="X143" s="1555"/>
      <c r="Y143" s="1358"/>
      <c r="Z143" s="1555"/>
      <c r="AA143" s="1358"/>
      <c r="AB143" s="1555"/>
      <c r="AC143" s="1358"/>
      <c r="AD143" s="1555"/>
      <c r="AE143" s="1358"/>
      <c r="AF143" s="1358"/>
      <c r="AG143" s="1358"/>
      <c r="AH143" s="1364"/>
      <c r="AI143" s="1485"/>
      <c r="AJ143" s="1557"/>
      <c r="AK143" s="1585"/>
      <c r="AL143" s="1561"/>
      <c r="AM143" s="1573"/>
      <c r="AN143" s="1575"/>
      <c r="AO143" s="1407"/>
      <c r="AP143" s="1567"/>
      <c r="AQ143" s="1407"/>
      <c r="AR143" s="1587"/>
      <c r="AS143" s="1569"/>
      <c r="AT143" s="1535" t="str">
        <f t="shared" ref="AT143" si="122">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50"/>
      <c r="B144" s="1286"/>
      <c r="C144" s="1263"/>
      <c r="D144" s="1263"/>
      <c r="E144" s="1263"/>
      <c r="F144" s="1264"/>
      <c r="G144" s="1268"/>
      <c r="H144" s="1268"/>
      <c r="I144" s="1268"/>
      <c r="J144" s="1375"/>
      <c r="K144" s="1268"/>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0"/>
      <c r="V144" s="1466" t="str">
        <f>IFERROR(VLOOKUP(K142,【参考】数式用!$A$5:$AB$27,MATCH(U144,【参考】数式用!$B$4:$AB$4,0)+1,0),"")</f>
        <v/>
      </c>
      <c r="W144" s="1468" t="s">
        <v>19</v>
      </c>
      <c r="X144" s="1538"/>
      <c r="Y144" s="1410" t="s">
        <v>10</v>
      </c>
      <c r="Z144" s="1538"/>
      <c r="AA144" s="1410" t="s">
        <v>45</v>
      </c>
      <c r="AB144" s="1538"/>
      <c r="AC144" s="1410" t="s">
        <v>10</v>
      </c>
      <c r="AD144" s="1538"/>
      <c r="AE144" s="1410" t="s">
        <v>2188</v>
      </c>
      <c r="AF144" s="1410" t="s">
        <v>24</v>
      </c>
      <c r="AG144" s="1410" t="str">
        <f>IF(X144&gt;=1,(AB144*12+AD144)-(X144*12+Z144)+1,"")</f>
        <v/>
      </c>
      <c r="AH144" s="1412" t="s">
        <v>38</v>
      </c>
      <c r="AI144" s="1414" t="str">
        <f t="shared" ref="AI144" si="123">IFERROR(ROUNDDOWN(ROUND(L142*V144,0)*M142,0)*AG144,"")</f>
        <v/>
      </c>
      <c r="AJ144" s="1578" t="str">
        <f>IFERROR(ROUNDDOWN(ROUND((L142*(V144-AX142)),0)*M142,0)*AG144,"")</f>
        <v/>
      </c>
      <c r="AK144" s="1497" t="str">
        <f>IFERROR(ROUNDDOWN(ROUNDDOWN(ROUND(L142*VLOOKUP(K142,【参考】数式用!$A$5:$AB$27,MATCH("新加算Ⅳ",【参考】数式用!$B$4:$AB$4,0)+1,0),0)*M142,0)*AG144*0.5,0),"")</f>
        <v/>
      </c>
      <c r="AL144" s="1580"/>
      <c r="AM144" s="1588" t="str">
        <f>IFERROR(IF('別紙様式2-2（４・５月分）'!Q112="ベア加算","", IF(OR(U144="新加算Ⅰ",U144="新加算Ⅱ",U144="新加算Ⅲ",U144="新加算Ⅳ"),ROUNDDOWN(ROUND(L142*VLOOKUP(K142,【参考】数式用!$A$5:$I$27,MATCH("ベア加算",【参考】数式用!$B$4:$I$4,0)+1,0),0)*M142,0)*AG144,"")),"")</f>
        <v/>
      </c>
      <c r="AN144" s="1544"/>
      <c r="AO144" s="1536"/>
      <c r="AP144" s="1548"/>
      <c r="AQ144" s="1536"/>
      <c r="AR144" s="1550"/>
      <c r="AS144" s="1552"/>
      <c r="AT144" s="1535"/>
      <c r="AU144" s="554"/>
      <c r="AV144" s="1496" t="str">
        <f>IF(AND(AB142&lt;&gt;7,AD142&lt;&gt;3),"V列に色付け","")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69"/>
      <c r="H145" s="1269"/>
      <c r="I145" s="1269"/>
      <c r="J145" s="1376"/>
      <c r="K145" s="1269"/>
      <c r="L145" s="1455"/>
      <c r="M145" s="1457"/>
      <c r="N145" s="662" t="str">
        <f>IF('別紙様式2-2（４・５月分）'!Q112="","",'別紙様式2-2（４・５月分）'!Q112)</f>
        <v/>
      </c>
      <c r="O145" s="1372"/>
      <c r="P145" s="1394"/>
      <c r="Q145" s="1508"/>
      <c r="R145" s="1392"/>
      <c r="S145" s="1398"/>
      <c r="T145" s="1463"/>
      <c r="U145" s="1571"/>
      <c r="V145" s="1467"/>
      <c r="W145" s="1469"/>
      <c r="X145" s="1539"/>
      <c r="Y145" s="1411"/>
      <c r="Z145" s="1539"/>
      <c r="AA145" s="1411"/>
      <c r="AB145" s="1539"/>
      <c r="AC145" s="1411"/>
      <c r="AD145" s="1539"/>
      <c r="AE145" s="1411"/>
      <c r="AF145" s="1411"/>
      <c r="AG145" s="1411"/>
      <c r="AH145" s="1413"/>
      <c r="AI145" s="1415"/>
      <c r="AJ145" s="1579"/>
      <c r="AK145" s="1498"/>
      <c r="AL145" s="1581"/>
      <c r="AM145" s="1589"/>
      <c r="AN145" s="1545"/>
      <c r="AO145" s="1537"/>
      <c r="AP145" s="1549"/>
      <c r="AQ145" s="1537"/>
      <c r="AR145" s="1551"/>
      <c r="AS145" s="1553"/>
      <c r="AT145" s="684" t="str">
        <f t="shared" ref="AT145" si="124">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51">
        <v>34</v>
      </c>
      <c r="B146" s="1285" t="str">
        <f>IF(基本情報入力シート!C87="","",基本情報入力シート!C87)</f>
        <v/>
      </c>
      <c r="C146" s="1261"/>
      <c r="D146" s="1261"/>
      <c r="E146" s="1261"/>
      <c r="F146" s="1262"/>
      <c r="G146" s="1267" t="str">
        <f>IF(基本情報入力シート!M87="","",基本情報入力シート!M87)</f>
        <v/>
      </c>
      <c r="H146" s="1267" t="str">
        <f>IF(基本情報入力シート!R87="","",基本情報入力シート!R87)</f>
        <v/>
      </c>
      <c r="I146" s="1267" t="str">
        <f>IF(基本情報入力シート!W87="","",基本情報入力シート!W87)</f>
        <v/>
      </c>
      <c r="J146" s="1382" t="str">
        <f>IF(基本情報入力シート!X87="","",基本情報入力シート!X87)</f>
        <v/>
      </c>
      <c r="K146" s="1267"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2" t="str">
        <f>IF('別紙様式2-3（６月以降分）'!U146="","",'別紙様式2-3（６月以降分）'!U146)</f>
        <v/>
      </c>
      <c r="V146" s="1460" t="str">
        <f>IFERROR(VLOOKUP(K146,【参考】数式用!$A$5:$AB$27,MATCH(U146,【参考】数式用!$B$4:$AB$4,0)+1,0),"")</f>
        <v/>
      </c>
      <c r="W146" s="1353" t="s">
        <v>19</v>
      </c>
      <c r="X146" s="1554">
        <f>'別紙様式2-3（６月以降分）'!X146</f>
        <v>6</v>
      </c>
      <c r="Y146" s="1357" t="s">
        <v>10</v>
      </c>
      <c r="Z146" s="1554">
        <f>'別紙様式2-3（６月以降分）'!Z146</f>
        <v>6</v>
      </c>
      <c r="AA146" s="1357" t="s">
        <v>45</v>
      </c>
      <c r="AB146" s="1554">
        <f>'別紙様式2-3（６月以降分）'!AB146</f>
        <v>7</v>
      </c>
      <c r="AC146" s="1357" t="s">
        <v>10</v>
      </c>
      <c r="AD146" s="1554">
        <f>'別紙様式2-3（６月以降分）'!AD146</f>
        <v>3</v>
      </c>
      <c r="AE146" s="1357" t="s">
        <v>2188</v>
      </c>
      <c r="AF146" s="1357" t="s">
        <v>24</v>
      </c>
      <c r="AG146" s="1357">
        <f>IF(X146&gt;=1,(AB146*12+AD146)-(X146*12+Z146)+1,"")</f>
        <v>10</v>
      </c>
      <c r="AH146" s="1363" t="s">
        <v>38</v>
      </c>
      <c r="AI146" s="1484" t="str">
        <f>'別紙様式2-3（６月以降分）'!AI146</f>
        <v/>
      </c>
      <c r="AJ146" s="1556" t="str">
        <f>'別紙様式2-3（６月以降分）'!AJ146</f>
        <v/>
      </c>
      <c r="AK146" s="1584">
        <f>'別紙様式2-3（６月以降分）'!AK146</f>
        <v>0</v>
      </c>
      <c r="AL146" s="1560" t="str">
        <f>IF('別紙様式2-3（６月以降分）'!AL146="","",'別紙様式2-3（６月以降分）'!AL146)</f>
        <v/>
      </c>
      <c r="AM146" s="1572">
        <f>'別紙様式2-3（６月以降分）'!AM146</f>
        <v>0</v>
      </c>
      <c r="AN146" s="1574"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68" t="str">
        <f>IF('別紙様式2-3（６月以降分）'!AS146="","",'別紙様式2-3（６月以降分）'!AS146)</f>
        <v/>
      </c>
      <c r="AT146" s="679" t="str">
        <f t="shared" ref="AT146" si="125">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86"/>
      <c r="C147" s="1263"/>
      <c r="D147" s="1263"/>
      <c r="E147" s="1263"/>
      <c r="F147" s="1264"/>
      <c r="G147" s="1268"/>
      <c r="H147" s="1268"/>
      <c r="I147" s="1268"/>
      <c r="J147" s="1375"/>
      <c r="K147" s="1268"/>
      <c r="L147" s="1454"/>
      <c r="M147" s="1451"/>
      <c r="N147" s="1373" t="str">
        <f>IF('別紙様式2-2（４・５月分）'!Q114="","",'別紙様式2-2（４・５月分）'!Q114)</f>
        <v/>
      </c>
      <c r="O147" s="1370"/>
      <c r="P147" s="1386"/>
      <c r="Q147" s="1387"/>
      <c r="R147" s="1388"/>
      <c r="S147" s="1396"/>
      <c r="T147" s="1417"/>
      <c r="U147" s="1563"/>
      <c r="V147" s="1461"/>
      <c r="W147" s="1354"/>
      <c r="X147" s="1555"/>
      <c r="Y147" s="1358"/>
      <c r="Z147" s="1555"/>
      <c r="AA147" s="1358"/>
      <c r="AB147" s="1555"/>
      <c r="AC147" s="1358"/>
      <c r="AD147" s="1555"/>
      <c r="AE147" s="1358"/>
      <c r="AF147" s="1358"/>
      <c r="AG147" s="1358"/>
      <c r="AH147" s="1364"/>
      <c r="AI147" s="1485"/>
      <c r="AJ147" s="1557"/>
      <c r="AK147" s="1585"/>
      <c r="AL147" s="1561"/>
      <c r="AM147" s="1573"/>
      <c r="AN147" s="1575"/>
      <c r="AO147" s="1407"/>
      <c r="AP147" s="1567"/>
      <c r="AQ147" s="1407"/>
      <c r="AR147" s="1587"/>
      <c r="AS147" s="1569"/>
      <c r="AT147" s="1535" t="str">
        <f t="shared" ref="AT147" si="126">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50"/>
      <c r="B148" s="1286"/>
      <c r="C148" s="1263"/>
      <c r="D148" s="1263"/>
      <c r="E148" s="1263"/>
      <c r="F148" s="1264"/>
      <c r="G148" s="1268"/>
      <c r="H148" s="1268"/>
      <c r="I148" s="1268"/>
      <c r="J148" s="1375"/>
      <c r="K148" s="1268"/>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0"/>
      <c r="V148" s="1466" t="str">
        <f>IFERROR(VLOOKUP(K146,【参考】数式用!$A$5:$AB$27,MATCH(U148,【参考】数式用!$B$4:$AB$4,0)+1,0),"")</f>
        <v/>
      </c>
      <c r="W148" s="1468" t="s">
        <v>19</v>
      </c>
      <c r="X148" s="1538"/>
      <c r="Y148" s="1410" t="s">
        <v>10</v>
      </c>
      <c r="Z148" s="1538"/>
      <c r="AA148" s="1410" t="s">
        <v>45</v>
      </c>
      <c r="AB148" s="1538"/>
      <c r="AC148" s="1410" t="s">
        <v>10</v>
      </c>
      <c r="AD148" s="1538"/>
      <c r="AE148" s="1410" t="s">
        <v>2188</v>
      </c>
      <c r="AF148" s="1410" t="s">
        <v>24</v>
      </c>
      <c r="AG148" s="1410" t="str">
        <f>IF(X148&gt;=1,(AB148*12+AD148)-(X148*12+Z148)+1,"")</f>
        <v/>
      </c>
      <c r="AH148" s="1412" t="s">
        <v>38</v>
      </c>
      <c r="AI148" s="1414" t="str">
        <f t="shared" ref="AI148" si="127">IFERROR(ROUNDDOWN(ROUND(L146*V148,0)*M146,0)*AG148,"")</f>
        <v/>
      </c>
      <c r="AJ148" s="1578" t="str">
        <f>IFERROR(ROUNDDOWN(ROUND((L146*(V148-AX146)),0)*M146,0)*AG148,"")</f>
        <v/>
      </c>
      <c r="AK148" s="1497" t="str">
        <f>IFERROR(ROUNDDOWN(ROUNDDOWN(ROUND(L146*VLOOKUP(K146,【参考】数式用!$A$5:$AB$27,MATCH("新加算Ⅳ",【参考】数式用!$B$4:$AB$4,0)+1,0),0)*M146,0)*AG148*0.5,0),"")</f>
        <v/>
      </c>
      <c r="AL148" s="1580"/>
      <c r="AM148" s="1588" t="str">
        <f>IFERROR(IF('別紙様式2-2（４・５月分）'!Q115="ベア加算","", IF(OR(U148="新加算Ⅰ",U148="新加算Ⅱ",U148="新加算Ⅲ",U148="新加算Ⅳ"),ROUNDDOWN(ROUND(L146*VLOOKUP(K146,【参考】数式用!$A$5:$I$27,MATCH("ベア加算",【参考】数式用!$B$4:$I$4,0)+1,0),0)*M146,0)*AG148,"")),"")</f>
        <v/>
      </c>
      <c r="AN148" s="1544"/>
      <c r="AO148" s="1536"/>
      <c r="AP148" s="1548"/>
      <c r="AQ148" s="1536"/>
      <c r="AR148" s="1550"/>
      <c r="AS148" s="1552"/>
      <c r="AT148" s="1535"/>
      <c r="AU148" s="554"/>
      <c r="AV148" s="1496" t="str">
        <f>IF(AND(AB146&lt;&gt;7,AD146&lt;&gt;3),"V列に色付け","")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69"/>
      <c r="H149" s="1269"/>
      <c r="I149" s="1269"/>
      <c r="J149" s="1376"/>
      <c r="K149" s="1269"/>
      <c r="L149" s="1455"/>
      <c r="M149" s="1452"/>
      <c r="N149" s="662" t="str">
        <f>IF('別紙様式2-2（４・５月分）'!Q115="","",'別紙様式2-2（４・５月分）'!Q115)</f>
        <v/>
      </c>
      <c r="O149" s="1372"/>
      <c r="P149" s="1394"/>
      <c r="Q149" s="1508"/>
      <c r="R149" s="1392"/>
      <c r="S149" s="1398"/>
      <c r="T149" s="1463"/>
      <c r="U149" s="1571"/>
      <c r="V149" s="1467"/>
      <c r="W149" s="1469"/>
      <c r="X149" s="1539"/>
      <c r="Y149" s="1411"/>
      <c r="Z149" s="1539"/>
      <c r="AA149" s="1411"/>
      <c r="AB149" s="1539"/>
      <c r="AC149" s="1411"/>
      <c r="AD149" s="1539"/>
      <c r="AE149" s="1411"/>
      <c r="AF149" s="1411"/>
      <c r="AG149" s="1411"/>
      <c r="AH149" s="1413"/>
      <c r="AI149" s="1415"/>
      <c r="AJ149" s="1579"/>
      <c r="AK149" s="1498"/>
      <c r="AL149" s="1581"/>
      <c r="AM149" s="1589"/>
      <c r="AN149" s="1545"/>
      <c r="AO149" s="1537"/>
      <c r="AP149" s="1549"/>
      <c r="AQ149" s="1537"/>
      <c r="AR149" s="1551"/>
      <c r="AS149" s="1553"/>
      <c r="AT149" s="684" t="str">
        <f t="shared" ref="AT149" si="128">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86" t="str">
        <f>IF(基本情報入力シート!C88="","",基本情報入力シート!C88)</f>
        <v/>
      </c>
      <c r="C150" s="1263"/>
      <c r="D150" s="1263"/>
      <c r="E150" s="1263"/>
      <c r="F150" s="1264"/>
      <c r="G150" s="1268" t="str">
        <f>IF(基本情報入力シート!M88="","",基本情報入力シート!M88)</f>
        <v/>
      </c>
      <c r="H150" s="1268" t="str">
        <f>IF(基本情報入力シート!R88="","",基本情報入力シート!R88)</f>
        <v/>
      </c>
      <c r="I150" s="1268" t="str">
        <f>IF(基本情報入力シート!W88="","",基本情報入力シート!W88)</f>
        <v/>
      </c>
      <c r="J150" s="1375" t="str">
        <f>IF(基本情報入力シート!X88="","",基本情報入力シート!X88)</f>
        <v/>
      </c>
      <c r="K150" s="1268"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2" t="str">
        <f>IF('別紙様式2-3（６月以降分）'!U150="","",'別紙様式2-3（６月以降分）'!U150)</f>
        <v/>
      </c>
      <c r="V150" s="1460" t="str">
        <f>IFERROR(VLOOKUP(K150,【参考】数式用!$A$5:$AB$27,MATCH(U150,【参考】数式用!$B$4:$AB$4,0)+1,0),"")</f>
        <v/>
      </c>
      <c r="W150" s="1353" t="s">
        <v>19</v>
      </c>
      <c r="X150" s="1554">
        <f>'別紙様式2-3（６月以降分）'!X150</f>
        <v>6</v>
      </c>
      <c r="Y150" s="1357" t="s">
        <v>10</v>
      </c>
      <c r="Z150" s="1554">
        <f>'別紙様式2-3（６月以降分）'!Z150</f>
        <v>6</v>
      </c>
      <c r="AA150" s="1357" t="s">
        <v>45</v>
      </c>
      <c r="AB150" s="1554">
        <f>'別紙様式2-3（６月以降分）'!AB150</f>
        <v>7</v>
      </c>
      <c r="AC150" s="1357" t="s">
        <v>10</v>
      </c>
      <c r="AD150" s="1554">
        <f>'別紙様式2-3（６月以降分）'!AD150</f>
        <v>3</v>
      </c>
      <c r="AE150" s="1357" t="s">
        <v>2188</v>
      </c>
      <c r="AF150" s="1357" t="s">
        <v>24</v>
      </c>
      <c r="AG150" s="1357">
        <f>IF(X150&gt;=1,(AB150*12+AD150)-(X150*12+Z150)+1,"")</f>
        <v>10</v>
      </c>
      <c r="AH150" s="1363" t="s">
        <v>38</v>
      </c>
      <c r="AI150" s="1484" t="str">
        <f>'別紙様式2-3（６月以降分）'!AI150</f>
        <v/>
      </c>
      <c r="AJ150" s="1556" t="str">
        <f>'別紙様式2-3（６月以降分）'!AJ150</f>
        <v/>
      </c>
      <c r="AK150" s="1584">
        <f>'別紙様式2-3（６月以降分）'!AK150</f>
        <v>0</v>
      </c>
      <c r="AL150" s="1560" t="str">
        <f>IF('別紙様式2-3（６月以降分）'!AL150="","",'別紙様式2-3（６月以降分）'!AL150)</f>
        <v/>
      </c>
      <c r="AM150" s="1572">
        <f>'別紙様式2-3（６月以降分）'!AM150</f>
        <v>0</v>
      </c>
      <c r="AN150" s="1574"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68" t="str">
        <f>IF('別紙様式2-3（６月以降分）'!AS150="","",'別紙様式2-3（６月以降分）'!AS150)</f>
        <v/>
      </c>
      <c r="AT150" s="679" t="str">
        <f t="shared" ref="AT150" si="129">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86"/>
      <c r="C151" s="1263"/>
      <c r="D151" s="1263"/>
      <c r="E151" s="1263"/>
      <c r="F151" s="1264"/>
      <c r="G151" s="1268"/>
      <c r="H151" s="1268"/>
      <c r="I151" s="1268"/>
      <c r="J151" s="1375"/>
      <c r="K151" s="1268"/>
      <c r="L151" s="1454"/>
      <c r="M151" s="1456"/>
      <c r="N151" s="1373" t="str">
        <f>IF('別紙様式2-2（４・５月分）'!Q117="","",'別紙様式2-2（４・５月分）'!Q117)</f>
        <v/>
      </c>
      <c r="O151" s="1370"/>
      <c r="P151" s="1386"/>
      <c r="Q151" s="1387"/>
      <c r="R151" s="1388"/>
      <c r="S151" s="1396"/>
      <c r="T151" s="1417"/>
      <c r="U151" s="1563"/>
      <c r="V151" s="1461"/>
      <c r="W151" s="1354"/>
      <c r="X151" s="1555"/>
      <c r="Y151" s="1358"/>
      <c r="Z151" s="1555"/>
      <c r="AA151" s="1358"/>
      <c r="AB151" s="1555"/>
      <c r="AC151" s="1358"/>
      <c r="AD151" s="1555"/>
      <c r="AE151" s="1358"/>
      <c r="AF151" s="1358"/>
      <c r="AG151" s="1358"/>
      <c r="AH151" s="1364"/>
      <c r="AI151" s="1485"/>
      <c r="AJ151" s="1557"/>
      <c r="AK151" s="1585"/>
      <c r="AL151" s="1561"/>
      <c r="AM151" s="1573"/>
      <c r="AN151" s="1575"/>
      <c r="AO151" s="1407"/>
      <c r="AP151" s="1567"/>
      <c r="AQ151" s="1407"/>
      <c r="AR151" s="1587"/>
      <c r="AS151" s="1569"/>
      <c r="AT151" s="1535" t="str">
        <f t="shared" ref="AT151" si="130">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50"/>
      <c r="B152" s="1286"/>
      <c r="C152" s="1263"/>
      <c r="D152" s="1263"/>
      <c r="E152" s="1263"/>
      <c r="F152" s="1264"/>
      <c r="G152" s="1268"/>
      <c r="H152" s="1268"/>
      <c r="I152" s="1268"/>
      <c r="J152" s="1375"/>
      <c r="K152" s="1268"/>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0"/>
      <c r="V152" s="1466" t="str">
        <f>IFERROR(VLOOKUP(K150,【参考】数式用!$A$5:$AB$27,MATCH(U152,【参考】数式用!$B$4:$AB$4,0)+1,0),"")</f>
        <v/>
      </c>
      <c r="W152" s="1468" t="s">
        <v>19</v>
      </c>
      <c r="X152" s="1538"/>
      <c r="Y152" s="1410" t="s">
        <v>10</v>
      </c>
      <c r="Z152" s="1538"/>
      <c r="AA152" s="1410" t="s">
        <v>45</v>
      </c>
      <c r="AB152" s="1538"/>
      <c r="AC152" s="1410" t="s">
        <v>10</v>
      </c>
      <c r="AD152" s="1538"/>
      <c r="AE152" s="1410" t="s">
        <v>2188</v>
      </c>
      <c r="AF152" s="1410" t="s">
        <v>24</v>
      </c>
      <c r="AG152" s="1410" t="str">
        <f>IF(X152&gt;=1,(AB152*12+AD152)-(X152*12+Z152)+1,"")</f>
        <v/>
      </c>
      <c r="AH152" s="1412" t="s">
        <v>38</v>
      </c>
      <c r="AI152" s="1414" t="str">
        <f t="shared" ref="AI152" si="131">IFERROR(ROUNDDOWN(ROUND(L150*V152,0)*M150,0)*AG152,"")</f>
        <v/>
      </c>
      <c r="AJ152" s="1578" t="str">
        <f>IFERROR(ROUNDDOWN(ROUND((L150*(V152-AX150)),0)*M150,0)*AG152,"")</f>
        <v/>
      </c>
      <c r="AK152" s="1497" t="str">
        <f>IFERROR(ROUNDDOWN(ROUNDDOWN(ROUND(L150*VLOOKUP(K150,【参考】数式用!$A$5:$AB$27,MATCH("新加算Ⅳ",【参考】数式用!$B$4:$AB$4,0)+1,0),0)*M150,0)*AG152*0.5,0),"")</f>
        <v/>
      </c>
      <c r="AL152" s="1580"/>
      <c r="AM152" s="1588" t="str">
        <f>IFERROR(IF('別紙様式2-2（４・５月分）'!Q118="ベア加算","", IF(OR(U152="新加算Ⅰ",U152="新加算Ⅱ",U152="新加算Ⅲ",U152="新加算Ⅳ"),ROUNDDOWN(ROUND(L150*VLOOKUP(K150,【参考】数式用!$A$5:$I$27,MATCH("ベア加算",【参考】数式用!$B$4:$I$4,0)+1,0),0)*M150,0)*AG152,"")),"")</f>
        <v/>
      </c>
      <c r="AN152" s="1544"/>
      <c r="AO152" s="1536"/>
      <c r="AP152" s="1548"/>
      <c r="AQ152" s="1536"/>
      <c r="AR152" s="1550"/>
      <c r="AS152" s="1552"/>
      <c r="AT152" s="1535"/>
      <c r="AU152" s="554"/>
      <c r="AV152" s="1496" t="str">
        <f>IF(AND(AB150&lt;&gt;7,AD150&lt;&gt;3),"V列に色付け","")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69"/>
      <c r="H153" s="1269"/>
      <c r="I153" s="1269"/>
      <c r="J153" s="1376"/>
      <c r="K153" s="1269"/>
      <c r="L153" s="1455"/>
      <c r="M153" s="1457"/>
      <c r="N153" s="662" t="str">
        <f>IF('別紙様式2-2（４・５月分）'!Q118="","",'別紙様式2-2（４・５月分）'!Q118)</f>
        <v/>
      </c>
      <c r="O153" s="1372"/>
      <c r="P153" s="1394"/>
      <c r="Q153" s="1508"/>
      <c r="R153" s="1392"/>
      <c r="S153" s="1398"/>
      <c r="T153" s="1463"/>
      <c r="U153" s="1571"/>
      <c r="V153" s="1467"/>
      <c r="W153" s="1469"/>
      <c r="X153" s="1539"/>
      <c r="Y153" s="1411"/>
      <c r="Z153" s="1539"/>
      <c r="AA153" s="1411"/>
      <c r="AB153" s="1539"/>
      <c r="AC153" s="1411"/>
      <c r="AD153" s="1539"/>
      <c r="AE153" s="1411"/>
      <c r="AF153" s="1411"/>
      <c r="AG153" s="1411"/>
      <c r="AH153" s="1413"/>
      <c r="AI153" s="1415"/>
      <c r="AJ153" s="1579"/>
      <c r="AK153" s="1498"/>
      <c r="AL153" s="1581"/>
      <c r="AM153" s="1589"/>
      <c r="AN153" s="1545"/>
      <c r="AO153" s="1537"/>
      <c r="AP153" s="1549"/>
      <c r="AQ153" s="1537"/>
      <c r="AR153" s="1551"/>
      <c r="AS153" s="1553"/>
      <c r="AT153" s="684" t="str">
        <f t="shared" ref="AT153" si="132">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51">
        <v>36</v>
      </c>
      <c r="B154" s="1285" t="str">
        <f>IF(基本情報入力シート!C89="","",基本情報入力シート!C89)</f>
        <v/>
      </c>
      <c r="C154" s="1261"/>
      <c r="D154" s="1261"/>
      <c r="E154" s="1261"/>
      <c r="F154" s="1262"/>
      <c r="G154" s="1267" t="str">
        <f>IF(基本情報入力シート!M89="","",基本情報入力シート!M89)</f>
        <v/>
      </c>
      <c r="H154" s="1267" t="str">
        <f>IF(基本情報入力シート!R89="","",基本情報入力シート!R89)</f>
        <v/>
      </c>
      <c r="I154" s="1267" t="str">
        <f>IF(基本情報入力シート!W89="","",基本情報入力シート!W89)</f>
        <v/>
      </c>
      <c r="J154" s="1382" t="str">
        <f>IF(基本情報入力シート!X89="","",基本情報入力シート!X89)</f>
        <v/>
      </c>
      <c r="K154" s="1267"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2" t="str">
        <f>IF('別紙様式2-3（６月以降分）'!U154="","",'別紙様式2-3（６月以降分）'!U154)</f>
        <v/>
      </c>
      <c r="V154" s="1460" t="str">
        <f>IFERROR(VLOOKUP(K154,【参考】数式用!$A$5:$AB$27,MATCH(U154,【参考】数式用!$B$4:$AB$4,0)+1,0),"")</f>
        <v/>
      </c>
      <c r="W154" s="1353" t="s">
        <v>19</v>
      </c>
      <c r="X154" s="1554">
        <f>'別紙様式2-3（６月以降分）'!X154</f>
        <v>6</v>
      </c>
      <c r="Y154" s="1357" t="s">
        <v>10</v>
      </c>
      <c r="Z154" s="1554">
        <f>'別紙様式2-3（６月以降分）'!Z154</f>
        <v>6</v>
      </c>
      <c r="AA154" s="1357" t="s">
        <v>45</v>
      </c>
      <c r="AB154" s="1554">
        <f>'別紙様式2-3（６月以降分）'!AB154</f>
        <v>7</v>
      </c>
      <c r="AC154" s="1357" t="s">
        <v>10</v>
      </c>
      <c r="AD154" s="1554">
        <f>'別紙様式2-3（６月以降分）'!AD154</f>
        <v>3</v>
      </c>
      <c r="AE154" s="1357" t="s">
        <v>2188</v>
      </c>
      <c r="AF154" s="1357" t="s">
        <v>24</v>
      </c>
      <c r="AG154" s="1357">
        <f>IF(X154&gt;=1,(AB154*12+AD154)-(X154*12+Z154)+1,"")</f>
        <v>10</v>
      </c>
      <c r="AH154" s="1363" t="s">
        <v>38</v>
      </c>
      <c r="AI154" s="1484" t="str">
        <f>'別紙様式2-3（６月以降分）'!AI154</f>
        <v/>
      </c>
      <c r="AJ154" s="1556" t="str">
        <f>'別紙様式2-3（６月以降分）'!AJ154</f>
        <v/>
      </c>
      <c r="AK154" s="1584">
        <f>'別紙様式2-3（６月以降分）'!AK154</f>
        <v>0</v>
      </c>
      <c r="AL154" s="1560" t="str">
        <f>IF('別紙様式2-3（６月以降分）'!AL154="","",'別紙様式2-3（６月以降分）'!AL154)</f>
        <v/>
      </c>
      <c r="AM154" s="1572">
        <f>'別紙様式2-3（６月以降分）'!AM154</f>
        <v>0</v>
      </c>
      <c r="AN154" s="1574"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68" t="str">
        <f>IF('別紙様式2-3（６月以降分）'!AS154="","",'別紙様式2-3（６月以降分）'!AS154)</f>
        <v/>
      </c>
      <c r="AT154" s="679" t="str">
        <f t="shared" ref="AT154" si="133">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86"/>
      <c r="C155" s="1263"/>
      <c r="D155" s="1263"/>
      <c r="E155" s="1263"/>
      <c r="F155" s="1264"/>
      <c r="G155" s="1268"/>
      <c r="H155" s="1268"/>
      <c r="I155" s="1268"/>
      <c r="J155" s="1375"/>
      <c r="K155" s="1268"/>
      <c r="L155" s="1454"/>
      <c r="M155" s="1451"/>
      <c r="N155" s="1373" t="str">
        <f>IF('別紙様式2-2（４・５月分）'!Q120="","",'別紙様式2-2（４・５月分）'!Q120)</f>
        <v/>
      </c>
      <c r="O155" s="1370"/>
      <c r="P155" s="1386"/>
      <c r="Q155" s="1387"/>
      <c r="R155" s="1388"/>
      <c r="S155" s="1396"/>
      <c r="T155" s="1417"/>
      <c r="U155" s="1563"/>
      <c r="V155" s="1461"/>
      <c r="W155" s="1354"/>
      <c r="X155" s="1555"/>
      <c r="Y155" s="1358"/>
      <c r="Z155" s="1555"/>
      <c r="AA155" s="1358"/>
      <c r="AB155" s="1555"/>
      <c r="AC155" s="1358"/>
      <c r="AD155" s="1555"/>
      <c r="AE155" s="1358"/>
      <c r="AF155" s="1358"/>
      <c r="AG155" s="1358"/>
      <c r="AH155" s="1364"/>
      <c r="AI155" s="1485"/>
      <c r="AJ155" s="1557"/>
      <c r="AK155" s="1585"/>
      <c r="AL155" s="1561"/>
      <c r="AM155" s="1573"/>
      <c r="AN155" s="1575"/>
      <c r="AO155" s="1407"/>
      <c r="AP155" s="1567"/>
      <c r="AQ155" s="1407"/>
      <c r="AR155" s="1587"/>
      <c r="AS155" s="1569"/>
      <c r="AT155" s="1535" t="str">
        <f t="shared" ref="AT155" si="134">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50"/>
      <c r="B156" s="1286"/>
      <c r="C156" s="1263"/>
      <c r="D156" s="1263"/>
      <c r="E156" s="1263"/>
      <c r="F156" s="1264"/>
      <c r="G156" s="1268"/>
      <c r="H156" s="1268"/>
      <c r="I156" s="1268"/>
      <c r="J156" s="1375"/>
      <c r="K156" s="1268"/>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0"/>
      <c r="V156" s="1466" t="str">
        <f>IFERROR(VLOOKUP(K154,【参考】数式用!$A$5:$AB$27,MATCH(U156,【参考】数式用!$B$4:$AB$4,0)+1,0),"")</f>
        <v/>
      </c>
      <c r="W156" s="1468" t="s">
        <v>19</v>
      </c>
      <c r="X156" s="1538"/>
      <c r="Y156" s="1410" t="s">
        <v>10</v>
      </c>
      <c r="Z156" s="1538"/>
      <c r="AA156" s="1410" t="s">
        <v>45</v>
      </c>
      <c r="AB156" s="1538"/>
      <c r="AC156" s="1410" t="s">
        <v>10</v>
      </c>
      <c r="AD156" s="1538"/>
      <c r="AE156" s="1410" t="s">
        <v>2188</v>
      </c>
      <c r="AF156" s="1410" t="s">
        <v>24</v>
      </c>
      <c r="AG156" s="1410" t="str">
        <f>IF(X156&gt;=1,(AB156*12+AD156)-(X156*12+Z156)+1,"")</f>
        <v/>
      </c>
      <c r="AH156" s="1412" t="s">
        <v>38</v>
      </c>
      <c r="AI156" s="1414" t="str">
        <f t="shared" ref="AI156" si="135">IFERROR(ROUNDDOWN(ROUND(L154*V156,0)*M154,0)*AG156,"")</f>
        <v/>
      </c>
      <c r="AJ156" s="1578" t="str">
        <f>IFERROR(ROUNDDOWN(ROUND((L154*(V156-AX154)),0)*M154,0)*AG156,"")</f>
        <v/>
      </c>
      <c r="AK156" s="1497" t="str">
        <f>IFERROR(ROUNDDOWN(ROUNDDOWN(ROUND(L154*VLOOKUP(K154,【参考】数式用!$A$5:$AB$27,MATCH("新加算Ⅳ",【参考】数式用!$B$4:$AB$4,0)+1,0),0)*M154,0)*AG156*0.5,0),"")</f>
        <v/>
      </c>
      <c r="AL156" s="1580"/>
      <c r="AM156" s="1588" t="str">
        <f>IFERROR(IF('別紙様式2-2（４・５月分）'!Q121="ベア加算","", IF(OR(U156="新加算Ⅰ",U156="新加算Ⅱ",U156="新加算Ⅲ",U156="新加算Ⅳ"),ROUNDDOWN(ROUND(L154*VLOOKUP(K154,【参考】数式用!$A$5:$I$27,MATCH("ベア加算",【参考】数式用!$B$4:$I$4,0)+1,0),0)*M154,0)*AG156,"")),"")</f>
        <v/>
      </c>
      <c r="AN156" s="1544"/>
      <c r="AO156" s="1536"/>
      <c r="AP156" s="1548"/>
      <c r="AQ156" s="1536"/>
      <c r="AR156" s="1550"/>
      <c r="AS156" s="1552"/>
      <c r="AT156" s="1535"/>
      <c r="AU156" s="554"/>
      <c r="AV156" s="1496" t="str">
        <f>IF(AND(AB154&lt;&gt;7,AD154&lt;&gt;3),"V列に色付け","")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69"/>
      <c r="H157" s="1269"/>
      <c r="I157" s="1269"/>
      <c r="J157" s="1376"/>
      <c r="K157" s="1269"/>
      <c r="L157" s="1455"/>
      <c r="M157" s="1452"/>
      <c r="N157" s="662" t="str">
        <f>IF('別紙様式2-2（４・５月分）'!Q121="","",'別紙様式2-2（４・５月分）'!Q121)</f>
        <v/>
      </c>
      <c r="O157" s="1372"/>
      <c r="P157" s="1394"/>
      <c r="Q157" s="1508"/>
      <c r="R157" s="1392"/>
      <c r="S157" s="1398"/>
      <c r="T157" s="1463"/>
      <c r="U157" s="1571"/>
      <c r="V157" s="1467"/>
      <c r="W157" s="1469"/>
      <c r="X157" s="1539"/>
      <c r="Y157" s="1411"/>
      <c r="Z157" s="1539"/>
      <c r="AA157" s="1411"/>
      <c r="AB157" s="1539"/>
      <c r="AC157" s="1411"/>
      <c r="AD157" s="1539"/>
      <c r="AE157" s="1411"/>
      <c r="AF157" s="1411"/>
      <c r="AG157" s="1411"/>
      <c r="AH157" s="1413"/>
      <c r="AI157" s="1415"/>
      <c r="AJ157" s="1579"/>
      <c r="AK157" s="1498"/>
      <c r="AL157" s="1581"/>
      <c r="AM157" s="1589"/>
      <c r="AN157" s="1545"/>
      <c r="AO157" s="1537"/>
      <c r="AP157" s="1549"/>
      <c r="AQ157" s="1537"/>
      <c r="AR157" s="1551"/>
      <c r="AS157" s="1553"/>
      <c r="AT157" s="684" t="str">
        <f t="shared" ref="AT157" si="136">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86" t="str">
        <f>IF(基本情報入力シート!C90="","",基本情報入力シート!C90)</f>
        <v/>
      </c>
      <c r="C158" s="1263"/>
      <c r="D158" s="1263"/>
      <c r="E158" s="1263"/>
      <c r="F158" s="1264"/>
      <c r="G158" s="1268" t="str">
        <f>IF(基本情報入力シート!M90="","",基本情報入力シート!M90)</f>
        <v/>
      </c>
      <c r="H158" s="1268" t="str">
        <f>IF(基本情報入力シート!R90="","",基本情報入力シート!R90)</f>
        <v/>
      </c>
      <c r="I158" s="1268" t="str">
        <f>IF(基本情報入力シート!W90="","",基本情報入力シート!W90)</f>
        <v/>
      </c>
      <c r="J158" s="1375" t="str">
        <f>IF(基本情報入力シート!X90="","",基本情報入力シート!X90)</f>
        <v/>
      </c>
      <c r="K158" s="1268"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2" t="str">
        <f>IF('別紙様式2-3（６月以降分）'!U158="","",'別紙様式2-3（６月以降分）'!U158)</f>
        <v/>
      </c>
      <c r="V158" s="1460" t="str">
        <f>IFERROR(VLOOKUP(K158,【参考】数式用!$A$5:$AB$27,MATCH(U158,【参考】数式用!$B$4:$AB$4,0)+1,0),"")</f>
        <v/>
      </c>
      <c r="W158" s="1353" t="s">
        <v>19</v>
      </c>
      <c r="X158" s="1554">
        <f>'別紙様式2-3（６月以降分）'!X158</f>
        <v>6</v>
      </c>
      <c r="Y158" s="1357" t="s">
        <v>10</v>
      </c>
      <c r="Z158" s="1554">
        <f>'別紙様式2-3（６月以降分）'!Z158</f>
        <v>6</v>
      </c>
      <c r="AA158" s="1357" t="s">
        <v>45</v>
      </c>
      <c r="AB158" s="1554">
        <f>'別紙様式2-3（６月以降分）'!AB158</f>
        <v>7</v>
      </c>
      <c r="AC158" s="1357" t="s">
        <v>10</v>
      </c>
      <c r="AD158" s="1554">
        <f>'別紙様式2-3（６月以降分）'!AD158</f>
        <v>3</v>
      </c>
      <c r="AE158" s="1357" t="s">
        <v>2188</v>
      </c>
      <c r="AF158" s="1357" t="s">
        <v>24</v>
      </c>
      <c r="AG158" s="1357">
        <f>IF(X158&gt;=1,(AB158*12+AD158)-(X158*12+Z158)+1,"")</f>
        <v>10</v>
      </c>
      <c r="AH158" s="1363" t="s">
        <v>38</v>
      </c>
      <c r="AI158" s="1484" t="str">
        <f>'別紙様式2-3（６月以降分）'!AI158</f>
        <v/>
      </c>
      <c r="AJ158" s="1556" t="str">
        <f>'別紙様式2-3（６月以降分）'!AJ158</f>
        <v/>
      </c>
      <c r="AK158" s="1584">
        <f>'別紙様式2-3（６月以降分）'!AK158</f>
        <v>0</v>
      </c>
      <c r="AL158" s="1560" t="str">
        <f>IF('別紙様式2-3（６月以降分）'!AL158="","",'別紙様式2-3（６月以降分）'!AL158)</f>
        <v/>
      </c>
      <c r="AM158" s="1572">
        <f>'別紙様式2-3（６月以降分）'!AM158</f>
        <v>0</v>
      </c>
      <c r="AN158" s="1574"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68" t="str">
        <f>IF('別紙様式2-3（６月以降分）'!AS158="","",'別紙様式2-3（６月以降分）'!AS158)</f>
        <v/>
      </c>
      <c r="AT158" s="679" t="str">
        <f t="shared" ref="AT158" si="137">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86"/>
      <c r="C159" s="1263"/>
      <c r="D159" s="1263"/>
      <c r="E159" s="1263"/>
      <c r="F159" s="1264"/>
      <c r="G159" s="1268"/>
      <c r="H159" s="1268"/>
      <c r="I159" s="1268"/>
      <c r="J159" s="1375"/>
      <c r="K159" s="1268"/>
      <c r="L159" s="1454"/>
      <c r="M159" s="1456"/>
      <c r="N159" s="1373" t="str">
        <f>IF('別紙様式2-2（４・５月分）'!Q123="","",'別紙様式2-2（４・５月分）'!Q123)</f>
        <v/>
      </c>
      <c r="O159" s="1370"/>
      <c r="P159" s="1386"/>
      <c r="Q159" s="1387"/>
      <c r="R159" s="1388"/>
      <c r="S159" s="1396"/>
      <c r="T159" s="1417"/>
      <c r="U159" s="1563"/>
      <c r="V159" s="1461"/>
      <c r="W159" s="1354"/>
      <c r="X159" s="1555"/>
      <c r="Y159" s="1358"/>
      <c r="Z159" s="1555"/>
      <c r="AA159" s="1358"/>
      <c r="AB159" s="1555"/>
      <c r="AC159" s="1358"/>
      <c r="AD159" s="1555"/>
      <c r="AE159" s="1358"/>
      <c r="AF159" s="1358"/>
      <c r="AG159" s="1358"/>
      <c r="AH159" s="1364"/>
      <c r="AI159" s="1485"/>
      <c r="AJ159" s="1557"/>
      <c r="AK159" s="1585"/>
      <c r="AL159" s="1561"/>
      <c r="AM159" s="1573"/>
      <c r="AN159" s="1575"/>
      <c r="AO159" s="1407"/>
      <c r="AP159" s="1567"/>
      <c r="AQ159" s="1407"/>
      <c r="AR159" s="1587"/>
      <c r="AS159" s="1569"/>
      <c r="AT159" s="1535" t="str">
        <f t="shared" ref="AT159" si="138">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50"/>
      <c r="B160" s="1286"/>
      <c r="C160" s="1263"/>
      <c r="D160" s="1263"/>
      <c r="E160" s="1263"/>
      <c r="F160" s="1264"/>
      <c r="G160" s="1268"/>
      <c r="H160" s="1268"/>
      <c r="I160" s="1268"/>
      <c r="J160" s="1375"/>
      <c r="K160" s="1268"/>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0"/>
      <c r="V160" s="1466" t="str">
        <f>IFERROR(VLOOKUP(K158,【参考】数式用!$A$5:$AB$27,MATCH(U160,【参考】数式用!$B$4:$AB$4,0)+1,0),"")</f>
        <v/>
      </c>
      <c r="W160" s="1468" t="s">
        <v>19</v>
      </c>
      <c r="X160" s="1538"/>
      <c r="Y160" s="1410" t="s">
        <v>10</v>
      </c>
      <c r="Z160" s="1538"/>
      <c r="AA160" s="1410" t="s">
        <v>45</v>
      </c>
      <c r="AB160" s="1538"/>
      <c r="AC160" s="1410" t="s">
        <v>10</v>
      </c>
      <c r="AD160" s="1538"/>
      <c r="AE160" s="1410" t="s">
        <v>2188</v>
      </c>
      <c r="AF160" s="1410" t="s">
        <v>24</v>
      </c>
      <c r="AG160" s="1410" t="str">
        <f>IF(X160&gt;=1,(AB160*12+AD160)-(X160*12+Z160)+1,"")</f>
        <v/>
      </c>
      <c r="AH160" s="1412" t="s">
        <v>38</v>
      </c>
      <c r="AI160" s="1414" t="str">
        <f t="shared" ref="AI160" si="139">IFERROR(ROUNDDOWN(ROUND(L158*V160,0)*M158,0)*AG160,"")</f>
        <v/>
      </c>
      <c r="AJ160" s="1578" t="str">
        <f>IFERROR(ROUNDDOWN(ROUND((L158*(V160-AX158)),0)*M158,0)*AG160,"")</f>
        <v/>
      </c>
      <c r="AK160" s="1497" t="str">
        <f>IFERROR(ROUNDDOWN(ROUNDDOWN(ROUND(L158*VLOOKUP(K158,【参考】数式用!$A$5:$AB$27,MATCH("新加算Ⅳ",【参考】数式用!$B$4:$AB$4,0)+1,0),0)*M158,0)*AG160*0.5,0),"")</f>
        <v/>
      </c>
      <c r="AL160" s="1580"/>
      <c r="AM160" s="1588" t="str">
        <f>IFERROR(IF('別紙様式2-2（４・５月分）'!Q124="ベア加算","", IF(OR(U160="新加算Ⅰ",U160="新加算Ⅱ",U160="新加算Ⅲ",U160="新加算Ⅳ"),ROUNDDOWN(ROUND(L158*VLOOKUP(K158,【参考】数式用!$A$5:$I$27,MATCH("ベア加算",【参考】数式用!$B$4:$I$4,0)+1,0),0)*M158,0)*AG160,"")),"")</f>
        <v/>
      </c>
      <c r="AN160" s="1544"/>
      <c r="AO160" s="1536"/>
      <c r="AP160" s="1548"/>
      <c r="AQ160" s="1536"/>
      <c r="AR160" s="1550"/>
      <c r="AS160" s="1552"/>
      <c r="AT160" s="1535"/>
      <c r="AU160" s="554"/>
      <c r="AV160" s="1496" t="str">
        <f>IF(AND(AB158&lt;&gt;7,AD158&lt;&gt;3),"V列に色付け","")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69"/>
      <c r="H161" s="1269"/>
      <c r="I161" s="1269"/>
      <c r="J161" s="1376"/>
      <c r="K161" s="1269"/>
      <c r="L161" s="1455"/>
      <c r="M161" s="1457"/>
      <c r="N161" s="662" t="str">
        <f>IF('別紙様式2-2（４・５月分）'!Q124="","",'別紙様式2-2（４・５月分）'!Q124)</f>
        <v/>
      </c>
      <c r="O161" s="1372"/>
      <c r="P161" s="1394"/>
      <c r="Q161" s="1508"/>
      <c r="R161" s="1392"/>
      <c r="S161" s="1398"/>
      <c r="T161" s="1463"/>
      <c r="U161" s="1571"/>
      <c r="V161" s="1467"/>
      <c r="W161" s="1469"/>
      <c r="X161" s="1539"/>
      <c r="Y161" s="1411"/>
      <c r="Z161" s="1539"/>
      <c r="AA161" s="1411"/>
      <c r="AB161" s="1539"/>
      <c r="AC161" s="1411"/>
      <c r="AD161" s="1539"/>
      <c r="AE161" s="1411"/>
      <c r="AF161" s="1411"/>
      <c r="AG161" s="1411"/>
      <c r="AH161" s="1413"/>
      <c r="AI161" s="1415"/>
      <c r="AJ161" s="1579"/>
      <c r="AK161" s="1498"/>
      <c r="AL161" s="1581"/>
      <c r="AM161" s="1589"/>
      <c r="AN161" s="1545"/>
      <c r="AO161" s="1537"/>
      <c r="AP161" s="1549"/>
      <c r="AQ161" s="1537"/>
      <c r="AR161" s="1551"/>
      <c r="AS161" s="1553"/>
      <c r="AT161" s="684" t="str">
        <f t="shared" ref="AT161" si="140">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51">
        <v>38</v>
      </c>
      <c r="B162" s="1285" t="str">
        <f>IF(基本情報入力シート!C91="","",基本情報入力シート!C91)</f>
        <v/>
      </c>
      <c r="C162" s="1261"/>
      <c r="D162" s="1261"/>
      <c r="E162" s="1261"/>
      <c r="F162" s="1262"/>
      <c r="G162" s="1267" t="str">
        <f>IF(基本情報入力シート!M91="","",基本情報入力シート!M91)</f>
        <v/>
      </c>
      <c r="H162" s="1267" t="str">
        <f>IF(基本情報入力シート!R91="","",基本情報入力シート!R91)</f>
        <v/>
      </c>
      <c r="I162" s="1267" t="str">
        <f>IF(基本情報入力シート!W91="","",基本情報入力シート!W91)</f>
        <v/>
      </c>
      <c r="J162" s="1382" t="str">
        <f>IF(基本情報入力シート!X91="","",基本情報入力シート!X91)</f>
        <v/>
      </c>
      <c r="K162" s="1267"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2" t="str">
        <f>IF('別紙様式2-3（６月以降分）'!U162="","",'別紙様式2-3（６月以降分）'!U162)</f>
        <v/>
      </c>
      <c r="V162" s="1460" t="str">
        <f>IFERROR(VLOOKUP(K162,【参考】数式用!$A$5:$AB$27,MATCH(U162,【参考】数式用!$B$4:$AB$4,0)+1,0),"")</f>
        <v/>
      </c>
      <c r="W162" s="1353" t="s">
        <v>19</v>
      </c>
      <c r="X162" s="1554">
        <f>'別紙様式2-3（６月以降分）'!X162</f>
        <v>6</v>
      </c>
      <c r="Y162" s="1357" t="s">
        <v>10</v>
      </c>
      <c r="Z162" s="1554">
        <f>'別紙様式2-3（６月以降分）'!Z162</f>
        <v>6</v>
      </c>
      <c r="AA162" s="1357" t="s">
        <v>45</v>
      </c>
      <c r="AB162" s="1554">
        <f>'別紙様式2-3（６月以降分）'!AB162</f>
        <v>7</v>
      </c>
      <c r="AC162" s="1357" t="s">
        <v>10</v>
      </c>
      <c r="AD162" s="1554">
        <f>'別紙様式2-3（６月以降分）'!AD162</f>
        <v>3</v>
      </c>
      <c r="AE162" s="1357" t="s">
        <v>2188</v>
      </c>
      <c r="AF162" s="1357" t="s">
        <v>24</v>
      </c>
      <c r="AG162" s="1357">
        <f>IF(X162&gt;=1,(AB162*12+AD162)-(X162*12+Z162)+1,"")</f>
        <v>10</v>
      </c>
      <c r="AH162" s="1363" t="s">
        <v>38</v>
      </c>
      <c r="AI162" s="1484" t="str">
        <f>'別紙様式2-3（６月以降分）'!AI162</f>
        <v/>
      </c>
      <c r="AJ162" s="1556" t="str">
        <f>'別紙様式2-3（６月以降分）'!AJ162</f>
        <v/>
      </c>
      <c r="AK162" s="1584">
        <f>'別紙様式2-3（６月以降分）'!AK162</f>
        <v>0</v>
      </c>
      <c r="AL162" s="1560" t="str">
        <f>IF('別紙様式2-3（６月以降分）'!AL162="","",'別紙様式2-3（６月以降分）'!AL162)</f>
        <v/>
      </c>
      <c r="AM162" s="1572">
        <f>'別紙様式2-3（６月以降分）'!AM162</f>
        <v>0</v>
      </c>
      <c r="AN162" s="1574"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68" t="str">
        <f>IF('別紙様式2-3（６月以降分）'!AS162="","",'別紙様式2-3（６月以降分）'!AS162)</f>
        <v/>
      </c>
      <c r="AT162" s="679" t="str">
        <f t="shared" ref="AT162" si="141">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86"/>
      <c r="C163" s="1263"/>
      <c r="D163" s="1263"/>
      <c r="E163" s="1263"/>
      <c r="F163" s="1264"/>
      <c r="G163" s="1268"/>
      <c r="H163" s="1268"/>
      <c r="I163" s="1268"/>
      <c r="J163" s="1375"/>
      <c r="K163" s="1268"/>
      <c r="L163" s="1454"/>
      <c r="M163" s="1451"/>
      <c r="N163" s="1373" t="str">
        <f>IF('別紙様式2-2（４・５月分）'!Q126="","",'別紙様式2-2（４・５月分）'!Q126)</f>
        <v/>
      </c>
      <c r="O163" s="1370"/>
      <c r="P163" s="1386"/>
      <c r="Q163" s="1387"/>
      <c r="R163" s="1388"/>
      <c r="S163" s="1396"/>
      <c r="T163" s="1417"/>
      <c r="U163" s="1563"/>
      <c r="V163" s="1461"/>
      <c r="W163" s="1354"/>
      <c r="X163" s="1555"/>
      <c r="Y163" s="1358"/>
      <c r="Z163" s="1555"/>
      <c r="AA163" s="1358"/>
      <c r="AB163" s="1555"/>
      <c r="AC163" s="1358"/>
      <c r="AD163" s="1555"/>
      <c r="AE163" s="1358"/>
      <c r="AF163" s="1358"/>
      <c r="AG163" s="1358"/>
      <c r="AH163" s="1364"/>
      <c r="AI163" s="1485"/>
      <c r="AJ163" s="1557"/>
      <c r="AK163" s="1585"/>
      <c r="AL163" s="1561"/>
      <c r="AM163" s="1573"/>
      <c r="AN163" s="1575"/>
      <c r="AO163" s="1407"/>
      <c r="AP163" s="1567"/>
      <c r="AQ163" s="1407"/>
      <c r="AR163" s="1587"/>
      <c r="AS163" s="1569"/>
      <c r="AT163" s="1535" t="str">
        <f t="shared" ref="AT163" si="142">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50"/>
      <c r="B164" s="1286"/>
      <c r="C164" s="1263"/>
      <c r="D164" s="1263"/>
      <c r="E164" s="1263"/>
      <c r="F164" s="1264"/>
      <c r="G164" s="1268"/>
      <c r="H164" s="1268"/>
      <c r="I164" s="1268"/>
      <c r="J164" s="1375"/>
      <c r="K164" s="1268"/>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0"/>
      <c r="V164" s="1466" t="str">
        <f>IFERROR(VLOOKUP(K162,【参考】数式用!$A$5:$AB$27,MATCH(U164,【参考】数式用!$B$4:$AB$4,0)+1,0),"")</f>
        <v/>
      </c>
      <c r="W164" s="1468" t="s">
        <v>19</v>
      </c>
      <c r="X164" s="1538"/>
      <c r="Y164" s="1410" t="s">
        <v>10</v>
      </c>
      <c r="Z164" s="1538"/>
      <c r="AA164" s="1410" t="s">
        <v>45</v>
      </c>
      <c r="AB164" s="1538"/>
      <c r="AC164" s="1410" t="s">
        <v>10</v>
      </c>
      <c r="AD164" s="1538"/>
      <c r="AE164" s="1410" t="s">
        <v>2188</v>
      </c>
      <c r="AF164" s="1410" t="s">
        <v>24</v>
      </c>
      <c r="AG164" s="1410" t="str">
        <f>IF(X164&gt;=1,(AB164*12+AD164)-(X164*12+Z164)+1,"")</f>
        <v/>
      </c>
      <c r="AH164" s="1412" t="s">
        <v>38</v>
      </c>
      <c r="AI164" s="1414" t="str">
        <f t="shared" ref="AI164" si="143">IFERROR(ROUNDDOWN(ROUND(L162*V164,0)*M162,0)*AG164,"")</f>
        <v/>
      </c>
      <c r="AJ164" s="1578" t="str">
        <f>IFERROR(ROUNDDOWN(ROUND((L162*(V164-AX162)),0)*M162,0)*AG164,"")</f>
        <v/>
      </c>
      <c r="AK164" s="1497" t="str">
        <f>IFERROR(ROUNDDOWN(ROUNDDOWN(ROUND(L162*VLOOKUP(K162,【参考】数式用!$A$5:$AB$27,MATCH("新加算Ⅳ",【参考】数式用!$B$4:$AB$4,0)+1,0),0)*M162,0)*AG164*0.5,0),"")</f>
        <v/>
      </c>
      <c r="AL164" s="1580"/>
      <c r="AM164" s="1588" t="str">
        <f>IFERROR(IF('別紙様式2-2（４・５月分）'!Q127="ベア加算","", IF(OR(U164="新加算Ⅰ",U164="新加算Ⅱ",U164="新加算Ⅲ",U164="新加算Ⅳ"),ROUNDDOWN(ROUND(L162*VLOOKUP(K162,【参考】数式用!$A$5:$I$27,MATCH("ベア加算",【参考】数式用!$B$4:$I$4,0)+1,0),0)*M162,0)*AG164,"")),"")</f>
        <v/>
      </c>
      <c r="AN164" s="1544"/>
      <c r="AO164" s="1536"/>
      <c r="AP164" s="1548"/>
      <c r="AQ164" s="1536"/>
      <c r="AR164" s="1550"/>
      <c r="AS164" s="1552"/>
      <c r="AT164" s="1535"/>
      <c r="AU164" s="554"/>
      <c r="AV164" s="1496" t="str">
        <f>IF(AND(AB162&lt;&gt;7,AD162&lt;&gt;3),"V列に色付け","")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69"/>
      <c r="H165" s="1269"/>
      <c r="I165" s="1269"/>
      <c r="J165" s="1376"/>
      <c r="K165" s="1269"/>
      <c r="L165" s="1455"/>
      <c r="M165" s="1452"/>
      <c r="N165" s="662" t="str">
        <f>IF('別紙様式2-2（４・５月分）'!Q127="","",'別紙様式2-2（４・５月分）'!Q127)</f>
        <v/>
      </c>
      <c r="O165" s="1372"/>
      <c r="P165" s="1394"/>
      <c r="Q165" s="1508"/>
      <c r="R165" s="1392"/>
      <c r="S165" s="1398"/>
      <c r="T165" s="1463"/>
      <c r="U165" s="1571"/>
      <c r="V165" s="1467"/>
      <c r="W165" s="1469"/>
      <c r="X165" s="1539"/>
      <c r="Y165" s="1411"/>
      <c r="Z165" s="1539"/>
      <c r="AA165" s="1411"/>
      <c r="AB165" s="1539"/>
      <c r="AC165" s="1411"/>
      <c r="AD165" s="1539"/>
      <c r="AE165" s="1411"/>
      <c r="AF165" s="1411"/>
      <c r="AG165" s="1411"/>
      <c r="AH165" s="1413"/>
      <c r="AI165" s="1415"/>
      <c r="AJ165" s="1579"/>
      <c r="AK165" s="1498"/>
      <c r="AL165" s="1581"/>
      <c r="AM165" s="1589"/>
      <c r="AN165" s="1545"/>
      <c r="AO165" s="1537"/>
      <c r="AP165" s="1549"/>
      <c r="AQ165" s="1537"/>
      <c r="AR165" s="1551"/>
      <c r="AS165" s="1553"/>
      <c r="AT165" s="684" t="str">
        <f t="shared" ref="AT165" si="144">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86" t="str">
        <f>IF(基本情報入力シート!C92="","",基本情報入力シート!C92)</f>
        <v/>
      </c>
      <c r="C166" s="1263"/>
      <c r="D166" s="1263"/>
      <c r="E166" s="1263"/>
      <c r="F166" s="1264"/>
      <c r="G166" s="1268" t="str">
        <f>IF(基本情報入力シート!M92="","",基本情報入力シート!M92)</f>
        <v/>
      </c>
      <c r="H166" s="1268" t="str">
        <f>IF(基本情報入力シート!R92="","",基本情報入力シート!R92)</f>
        <v/>
      </c>
      <c r="I166" s="1268" t="str">
        <f>IF(基本情報入力シート!W92="","",基本情報入力シート!W92)</f>
        <v/>
      </c>
      <c r="J166" s="1375" t="str">
        <f>IF(基本情報入力シート!X92="","",基本情報入力シート!X92)</f>
        <v/>
      </c>
      <c r="K166" s="1268"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2" t="str">
        <f>IF('別紙様式2-3（６月以降分）'!U166="","",'別紙様式2-3（６月以降分）'!U166)</f>
        <v/>
      </c>
      <c r="V166" s="1460" t="str">
        <f>IFERROR(VLOOKUP(K166,【参考】数式用!$A$5:$AB$27,MATCH(U166,【参考】数式用!$B$4:$AB$4,0)+1,0),"")</f>
        <v/>
      </c>
      <c r="W166" s="1353" t="s">
        <v>19</v>
      </c>
      <c r="X166" s="1554">
        <f>'別紙様式2-3（６月以降分）'!X166</f>
        <v>6</v>
      </c>
      <c r="Y166" s="1357" t="s">
        <v>10</v>
      </c>
      <c r="Z166" s="1554">
        <f>'別紙様式2-3（６月以降分）'!Z166</f>
        <v>6</v>
      </c>
      <c r="AA166" s="1357" t="s">
        <v>45</v>
      </c>
      <c r="AB166" s="1554">
        <f>'別紙様式2-3（６月以降分）'!AB166</f>
        <v>7</v>
      </c>
      <c r="AC166" s="1357" t="s">
        <v>10</v>
      </c>
      <c r="AD166" s="1554">
        <f>'別紙様式2-3（６月以降分）'!AD166</f>
        <v>3</v>
      </c>
      <c r="AE166" s="1357" t="s">
        <v>2188</v>
      </c>
      <c r="AF166" s="1357" t="s">
        <v>24</v>
      </c>
      <c r="AG166" s="1357">
        <f>IF(X166&gt;=1,(AB166*12+AD166)-(X166*12+Z166)+1,"")</f>
        <v>10</v>
      </c>
      <c r="AH166" s="1363" t="s">
        <v>38</v>
      </c>
      <c r="AI166" s="1484" t="str">
        <f>'別紙様式2-3（６月以降分）'!AI166</f>
        <v/>
      </c>
      <c r="AJ166" s="1556" t="str">
        <f>'別紙様式2-3（６月以降分）'!AJ166</f>
        <v/>
      </c>
      <c r="AK166" s="1584">
        <f>'別紙様式2-3（６月以降分）'!AK166</f>
        <v>0</v>
      </c>
      <c r="AL166" s="1560" t="str">
        <f>IF('別紙様式2-3（６月以降分）'!AL166="","",'別紙様式2-3（６月以降分）'!AL166)</f>
        <v/>
      </c>
      <c r="AM166" s="1572">
        <f>'別紙様式2-3（６月以降分）'!AM166</f>
        <v>0</v>
      </c>
      <c r="AN166" s="1574"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68" t="str">
        <f>IF('別紙様式2-3（６月以降分）'!AS166="","",'別紙様式2-3（６月以降分）'!AS166)</f>
        <v/>
      </c>
      <c r="AT166" s="679" t="str">
        <f t="shared" ref="AT166" si="145">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86"/>
      <c r="C167" s="1263"/>
      <c r="D167" s="1263"/>
      <c r="E167" s="1263"/>
      <c r="F167" s="1264"/>
      <c r="G167" s="1268"/>
      <c r="H167" s="1268"/>
      <c r="I167" s="1268"/>
      <c r="J167" s="1375"/>
      <c r="K167" s="1268"/>
      <c r="L167" s="1454"/>
      <c r="M167" s="1456"/>
      <c r="N167" s="1373" t="str">
        <f>IF('別紙様式2-2（４・５月分）'!Q129="","",'別紙様式2-2（４・５月分）'!Q129)</f>
        <v/>
      </c>
      <c r="O167" s="1370"/>
      <c r="P167" s="1386"/>
      <c r="Q167" s="1387"/>
      <c r="R167" s="1388"/>
      <c r="S167" s="1396"/>
      <c r="T167" s="1417"/>
      <c r="U167" s="1563"/>
      <c r="V167" s="1461"/>
      <c r="W167" s="1354"/>
      <c r="X167" s="1555"/>
      <c r="Y167" s="1358"/>
      <c r="Z167" s="1555"/>
      <c r="AA167" s="1358"/>
      <c r="AB167" s="1555"/>
      <c r="AC167" s="1358"/>
      <c r="AD167" s="1555"/>
      <c r="AE167" s="1358"/>
      <c r="AF167" s="1358"/>
      <c r="AG167" s="1358"/>
      <c r="AH167" s="1364"/>
      <c r="AI167" s="1485"/>
      <c r="AJ167" s="1557"/>
      <c r="AK167" s="1585"/>
      <c r="AL167" s="1561"/>
      <c r="AM167" s="1573"/>
      <c r="AN167" s="1575"/>
      <c r="AO167" s="1407"/>
      <c r="AP167" s="1567"/>
      <c r="AQ167" s="1407"/>
      <c r="AR167" s="1587"/>
      <c r="AS167" s="1569"/>
      <c r="AT167" s="1535" t="str">
        <f t="shared" ref="AT167" si="146">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50"/>
      <c r="B168" s="1286"/>
      <c r="C168" s="1263"/>
      <c r="D168" s="1263"/>
      <c r="E168" s="1263"/>
      <c r="F168" s="1264"/>
      <c r="G168" s="1268"/>
      <c r="H168" s="1268"/>
      <c r="I168" s="1268"/>
      <c r="J168" s="1375"/>
      <c r="K168" s="1268"/>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0"/>
      <c r="V168" s="1466" t="str">
        <f>IFERROR(VLOOKUP(K166,【参考】数式用!$A$5:$AB$27,MATCH(U168,【参考】数式用!$B$4:$AB$4,0)+1,0),"")</f>
        <v/>
      </c>
      <c r="W168" s="1468" t="s">
        <v>19</v>
      </c>
      <c r="X168" s="1538"/>
      <c r="Y168" s="1410" t="s">
        <v>10</v>
      </c>
      <c r="Z168" s="1538"/>
      <c r="AA168" s="1410" t="s">
        <v>45</v>
      </c>
      <c r="AB168" s="1538"/>
      <c r="AC168" s="1410" t="s">
        <v>10</v>
      </c>
      <c r="AD168" s="1538"/>
      <c r="AE168" s="1410" t="s">
        <v>2188</v>
      </c>
      <c r="AF168" s="1410" t="s">
        <v>24</v>
      </c>
      <c r="AG168" s="1410" t="str">
        <f>IF(X168&gt;=1,(AB168*12+AD168)-(X168*12+Z168)+1,"")</f>
        <v/>
      </c>
      <c r="AH168" s="1412" t="s">
        <v>38</v>
      </c>
      <c r="AI168" s="1414" t="str">
        <f t="shared" ref="AI168" si="147">IFERROR(ROUNDDOWN(ROUND(L166*V168,0)*M166,0)*AG168,"")</f>
        <v/>
      </c>
      <c r="AJ168" s="1578" t="str">
        <f>IFERROR(ROUNDDOWN(ROUND((L166*(V168-AX166)),0)*M166,0)*AG168,"")</f>
        <v/>
      </c>
      <c r="AK168" s="1497" t="str">
        <f>IFERROR(ROUNDDOWN(ROUNDDOWN(ROUND(L166*VLOOKUP(K166,【参考】数式用!$A$5:$AB$27,MATCH("新加算Ⅳ",【参考】数式用!$B$4:$AB$4,0)+1,0),0)*M166,0)*AG168*0.5,0),"")</f>
        <v/>
      </c>
      <c r="AL168" s="1580"/>
      <c r="AM168" s="1588" t="str">
        <f>IFERROR(IF('別紙様式2-2（４・５月分）'!Q130="ベア加算","", IF(OR(U168="新加算Ⅰ",U168="新加算Ⅱ",U168="新加算Ⅲ",U168="新加算Ⅳ"),ROUNDDOWN(ROUND(L166*VLOOKUP(K166,【参考】数式用!$A$5:$I$27,MATCH("ベア加算",【参考】数式用!$B$4:$I$4,0)+1,0),0)*M166,0)*AG168,"")),"")</f>
        <v/>
      </c>
      <c r="AN168" s="1544"/>
      <c r="AO168" s="1536"/>
      <c r="AP168" s="1548"/>
      <c r="AQ168" s="1536"/>
      <c r="AR168" s="1550"/>
      <c r="AS168" s="1552"/>
      <c r="AT168" s="1535"/>
      <c r="AU168" s="554"/>
      <c r="AV168" s="1496" t="str">
        <f>IF(AND(AB166&lt;&gt;7,AD166&lt;&gt;3),"V列に色付け","")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69"/>
      <c r="H169" s="1269"/>
      <c r="I169" s="1269"/>
      <c r="J169" s="1376"/>
      <c r="K169" s="1269"/>
      <c r="L169" s="1455"/>
      <c r="M169" s="1457"/>
      <c r="N169" s="662" t="str">
        <f>IF('別紙様式2-2（４・５月分）'!Q130="","",'別紙様式2-2（４・５月分）'!Q130)</f>
        <v/>
      </c>
      <c r="O169" s="1372"/>
      <c r="P169" s="1394"/>
      <c r="Q169" s="1508"/>
      <c r="R169" s="1392"/>
      <c r="S169" s="1398"/>
      <c r="T169" s="1463"/>
      <c r="U169" s="1571"/>
      <c r="V169" s="1467"/>
      <c r="W169" s="1469"/>
      <c r="X169" s="1539"/>
      <c r="Y169" s="1411"/>
      <c r="Z169" s="1539"/>
      <c r="AA169" s="1411"/>
      <c r="AB169" s="1539"/>
      <c r="AC169" s="1411"/>
      <c r="AD169" s="1539"/>
      <c r="AE169" s="1411"/>
      <c r="AF169" s="1411"/>
      <c r="AG169" s="1411"/>
      <c r="AH169" s="1413"/>
      <c r="AI169" s="1415"/>
      <c r="AJ169" s="1579"/>
      <c r="AK169" s="1498"/>
      <c r="AL169" s="1581"/>
      <c r="AM169" s="1589"/>
      <c r="AN169" s="1545"/>
      <c r="AO169" s="1537"/>
      <c r="AP169" s="1549"/>
      <c r="AQ169" s="1537"/>
      <c r="AR169" s="1551"/>
      <c r="AS169" s="1553"/>
      <c r="AT169" s="684" t="str">
        <f t="shared" ref="AT169" si="148">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51">
        <v>40</v>
      </c>
      <c r="B170" s="1286" t="str">
        <f>IF(基本情報入力シート!C93="","",基本情報入力シート!C93)</f>
        <v/>
      </c>
      <c r="C170" s="1263"/>
      <c r="D170" s="1263"/>
      <c r="E170" s="1263"/>
      <c r="F170" s="1264"/>
      <c r="G170" s="1268" t="str">
        <f>IF(基本情報入力シート!M93="","",基本情報入力シート!M93)</f>
        <v/>
      </c>
      <c r="H170" s="1268" t="str">
        <f>IF(基本情報入力シート!R93="","",基本情報入力シート!R93)</f>
        <v/>
      </c>
      <c r="I170" s="1268" t="str">
        <f>IF(基本情報入力シート!W93="","",基本情報入力シート!W93)</f>
        <v/>
      </c>
      <c r="J170" s="1375" t="str">
        <f>IF(基本情報入力シート!X93="","",基本情報入力シート!X93)</f>
        <v/>
      </c>
      <c r="K170" s="1268"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2" t="str">
        <f>IF('別紙様式2-3（６月以降分）'!U170="","",'別紙様式2-3（６月以降分）'!U170)</f>
        <v/>
      </c>
      <c r="V170" s="1460" t="str">
        <f>IFERROR(VLOOKUP(K170,【参考】数式用!$A$5:$AB$27,MATCH(U170,【参考】数式用!$B$4:$AB$4,0)+1,0),"")</f>
        <v/>
      </c>
      <c r="W170" s="1353" t="s">
        <v>19</v>
      </c>
      <c r="X170" s="1554">
        <f>'別紙様式2-3（６月以降分）'!X170</f>
        <v>6</v>
      </c>
      <c r="Y170" s="1357" t="s">
        <v>10</v>
      </c>
      <c r="Z170" s="1554">
        <f>'別紙様式2-3（６月以降分）'!Z170</f>
        <v>6</v>
      </c>
      <c r="AA170" s="1357" t="s">
        <v>45</v>
      </c>
      <c r="AB170" s="1554">
        <f>'別紙様式2-3（６月以降分）'!AB170</f>
        <v>7</v>
      </c>
      <c r="AC170" s="1357" t="s">
        <v>10</v>
      </c>
      <c r="AD170" s="1554">
        <f>'別紙様式2-3（６月以降分）'!AD170</f>
        <v>3</v>
      </c>
      <c r="AE170" s="1357" t="s">
        <v>2188</v>
      </c>
      <c r="AF170" s="1357" t="s">
        <v>24</v>
      </c>
      <c r="AG170" s="1357">
        <f>IF(X170&gt;=1,(AB170*12+AD170)-(X170*12+Z170)+1,"")</f>
        <v>10</v>
      </c>
      <c r="AH170" s="1363" t="s">
        <v>38</v>
      </c>
      <c r="AI170" s="1484" t="str">
        <f>'別紙様式2-3（６月以降分）'!AI170</f>
        <v/>
      </c>
      <c r="AJ170" s="1556" t="str">
        <f>'別紙様式2-3（６月以降分）'!AJ170</f>
        <v/>
      </c>
      <c r="AK170" s="1584">
        <f>'別紙様式2-3（６月以降分）'!AK170</f>
        <v>0</v>
      </c>
      <c r="AL170" s="1560" t="str">
        <f>IF('別紙様式2-3（６月以降分）'!AL170="","",'別紙様式2-3（６月以降分）'!AL170)</f>
        <v/>
      </c>
      <c r="AM170" s="1572">
        <f>'別紙様式2-3（６月以降分）'!AM170</f>
        <v>0</v>
      </c>
      <c r="AN170" s="1574"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68" t="str">
        <f>IF('別紙様式2-3（６月以降分）'!AS170="","",'別紙様式2-3（６月以降分）'!AS170)</f>
        <v/>
      </c>
      <c r="AT170" s="679" t="str">
        <f t="shared" ref="AT170" si="149">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86"/>
      <c r="C171" s="1263"/>
      <c r="D171" s="1263"/>
      <c r="E171" s="1263"/>
      <c r="F171" s="1264"/>
      <c r="G171" s="1268"/>
      <c r="H171" s="1268"/>
      <c r="I171" s="1268"/>
      <c r="J171" s="1375"/>
      <c r="K171" s="1268"/>
      <c r="L171" s="1454"/>
      <c r="M171" s="1456"/>
      <c r="N171" s="1373" t="str">
        <f>IF('別紙様式2-2（４・５月分）'!Q132="","",'別紙様式2-2（４・５月分）'!Q132)</f>
        <v/>
      </c>
      <c r="O171" s="1370"/>
      <c r="P171" s="1386"/>
      <c r="Q171" s="1387"/>
      <c r="R171" s="1388"/>
      <c r="S171" s="1396"/>
      <c r="T171" s="1417"/>
      <c r="U171" s="1563"/>
      <c r="V171" s="1461"/>
      <c r="W171" s="1354"/>
      <c r="X171" s="1555"/>
      <c r="Y171" s="1358"/>
      <c r="Z171" s="1555"/>
      <c r="AA171" s="1358"/>
      <c r="AB171" s="1555"/>
      <c r="AC171" s="1358"/>
      <c r="AD171" s="1555"/>
      <c r="AE171" s="1358"/>
      <c r="AF171" s="1358"/>
      <c r="AG171" s="1358"/>
      <c r="AH171" s="1364"/>
      <c r="AI171" s="1485"/>
      <c r="AJ171" s="1557"/>
      <c r="AK171" s="1585"/>
      <c r="AL171" s="1561"/>
      <c r="AM171" s="1573"/>
      <c r="AN171" s="1575"/>
      <c r="AO171" s="1407"/>
      <c r="AP171" s="1567"/>
      <c r="AQ171" s="1407"/>
      <c r="AR171" s="1587"/>
      <c r="AS171" s="1569"/>
      <c r="AT171" s="1535" t="str">
        <f t="shared" ref="AT171" si="150">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50"/>
      <c r="B172" s="1286"/>
      <c r="C172" s="1263"/>
      <c r="D172" s="1263"/>
      <c r="E172" s="1263"/>
      <c r="F172" s="1264"/>
      <c r="G172" s="1268"/>
      <c r="H172" s="1268"/>
      <c r="I172" s="1268"/>
      <c r="J172" s="1375"/>
      <c r="K172" s="1268"/>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0"/>
      <c r="V172" s="1466" t="str">
        <f>IFERROR(VLOOKUP(K170,【参考】数式用!$A$5:$AB$27,MATCH(U172,【参考】数式用!$B$4:$AB$4,0)+1,0),"")</f>
        <v/>
      </c>
      <c r="W172" s="1468" t="s">
        <v>19</v>
      </c>
      <c r="X172" s="1538"/>
      <c r="Y172" s="1410" t="s">
        <v>10</v>
      </c>
      <c r="Z172" s="1538"/>
      <c r="AA172" s="1410" t="s">
        <v>45</v>
      </c>
      <c r="AB172" s="1538"/>
      <c r="AC172" s="1410" t="s">
        <v>10</v>
      </c>
      <c r="AD172" s="1538"/>
      <c r="AE172" s="1410" t="s">
        <v>2188</v>
      </c>
      <c r="AF172" s="1410" t="s">
        <v>24</v>
      </c>
      <c r="AG172" s="1410" t="str">
        <f>IF(X172&gt;=1,(AB172*12+AD172)-(X172*12+Z172)+1,"")</f>
        <v/>
      </c>
      <c r="AH172" s="1412" t="s">
        <v>38</v>
      </c>
      <c r="AI172" s="1414" t="str">
        <f t="shared" ref="AI172" si="151">IFERROR(ROUNDDOWN(ROUND(L170*V172,0)*M170,0)*AG172,"")</f>
        <v/>
      </c>
      <c r="AJ172" s="1578" t="str">
        <f>IFERROR(ROUNDDOWN(ROUND((L170*(V172-AX170)),0)*M170,0)*AG172,"")</f>
        <v/>
      </c>
      <c r="AK172" s="1497" t="str">
        <f>IFERROR(ROUNDDOWN(ROUNDDOWN(ROUND(L170*VLOOKUP(K170,【参考】数式用!$A$5:$AB$27,MATCH("新加算Ⅳ",【参考】数式用!$B$4:$AB$4,0)+1,0),0)*M170,0)*AG172*0.5,0),"")</f>
        <v/>
      </c>
      <c r="AL172" s="1580"/>
      <c r="AM172" s="1588" t="str">
        <f>IFERROR(IF('別紙様式2-2（４・５月分）'!Q133="ベア加算","", IF(OR(U172="新加算Ⅰ",U172="新加算Ⅱ",U172="新加算Ⅲ",U172="新加算Ⅳ"),ROUNDDOWN(ROUND(L170*VLOOKUP(K170,【参考】数式用!$A$5:$I$27,MATCH("ベア加算",【参考】数式用!$B$4:$I$4,0)+1,0),0)*M170,0)*AG172,"")),"")</f>
        <v/>
      </c>
      <c r="AN172" s="1544"/>
      <c r="AO172" s="1536"/>
      <c r="AP172" s="1548"/>
      <c r="AQ172" s="1536"/>
      <c r="AR172" s="1550"/>
      <c r="AS172" s="1552"/>
      <c r="AT172" s="1535"/>
      <c r="AU172" s="554"/>
      <c r="AV172" s="1496" t="str">
        <f>IF(AND(AB170&lt;&gt;7,AD170&lt;&gt;3),"V列に色付け","")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69"/>
      <c r="H173" s="1269"/>
      <c r="I173" s="1269"/>
      <c r="J173" s="1376"/>
      <c r="K173" s="1269"/>
      <c r="L173" s="1455"/>
      <c r="M173" s="1457"/>
      <c r="N173" s="662" t="str">
        <f>IF('別紙様式2-2（４・５月分）'!Q133="","",'別紙様式2-2（４・５月分）'!Q133)</f>
        <v/>
      </c>
      <c r="O173" s="1372"/>
      <c r="P173" s="1394"/>
      <c r="Q173" s="1508"/>
      <c r="R173" s="1392"/>
      <c r="S173" s="1398"/>
      <c r="T173" s="1463"/>
      <c r="U173" s="1571"/>
      <c r="V173" s="1467"/>
      <c r="W173" s="1469"/>
      <c r="X173" s="1539"/>
      <c r="Y173" s="1411"/>
      <c r="Z173" s="1539"/>
      <c r="AA173" s="1411"/>
      <c r="AB173" s="1539"/>
      <c r="AC173" s="1411"/>
      <c r="AD173" s="1539"/>
      <c r="AE173" s="1411"/>
      <c r="AF173" s="1411"/>
      <c r="AG173" s="1411"/>
      <c r="AH173" s="1413"/>
      <c r="AI173" s="1415"/>
      <c r="AJ173" s="1579"/>
      <c r="AK173" s="1498"/>
      <c r="AL173" s="1581"/>
      <c r="AM173" s="1589"/>
      <c r="AN173" s="1545"/>
      <c r="AO173" s="1537"/>
      <c r="AP173" s="1549"/>
      <c r="AQ173" s="1537"/>
      <c r="AR173" s="1551"/>
      <c r="AS173" s="1553"/>
      <c r="AT173" s="684" t="str">
        <f t="shared" ref="AT173" si="152">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85" t="str">
        <f>IF(基本情報入力シート!C94="","",基本情報入力シート!C94)</f>
        <v/>
      </c>
      <c r="C174" s="1261"/>
      <c r="D174" s="1261"/>
      <c r="E174" s="1261"/>
      <c r="F174" s="1262"/>
      <c r="G174" s="1267" t="str">
        <f>IF(基本情報入力シート!M94="","",基本情報入力シート!M94)</f>
        <v/>
      </c>
      <c r="H174" s="1267" t="str">
        <f>IF(基本情報入力シート!R94="","",基本情報入力シート!R94)</f>
        <v/>
      </c>
      <c r="I174" s="1267" t="str">
        <f>IF(基本情報入力シート!W94="","",基本情報入力シート!W94)</f>
        <v/>
      </c>
      <c r="J174" s="1382" t="str">
        <f>IF(基本情報入力シート!X94="","",基本情報入力シート!X94)</f>
        <v/>
      </c>
      <c r="K174" s="1267"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2" t="str">
        <f>IF('別紙様式2-3（６月以降分）'!U174="","",'別紙様式2-3（６月以降分）'!U174)</f>
        <v/>
      </c>
      <c r="V174" s="1460" t="str">
        <f>IFERROR(VLOOKUP(K174,【参考】数式用!$A$5:$AB$27,MATCH(U174,【参考】数式用!$B$4:$AB$4,0)+1,0),"")</f>
        <v/>
      </c>
      <c r="W174" s="1353" t="s">
        <v>19</v>
      </c>
      <c r="X174" s="1554">
        <f>'別紙様式2-3（６月以降分）'!X174</f>
        <v>6</v>
      </c>
      <c r="Y174" s="1357" t="s">
        <v>10</v>
      </c>
      <c r="Z174" s="1554">
        <f>'別紙様式2-3（６月以降分）'!Z174</f>
        <v>6</v>
      </c>
      <c r="AA174" s="1357" t="s">
        <v>45</v>
      </c>
      <c r="AB174" s="1554">
        <f>'別紙様式2-3（６月以降分）'!AB174</f>
        <v>7</v>
      </c>
      <c r="AC174" s="1357" t="s">
        <v>10</v>
      </c>
      <c r="AD174" s="1554">
        <f>'別紙様式2-3（６月以降分）'!AD174</f>
        <v>3</v>
      </c>
      <c r="AE174" s="1357" t="s">
        <v>2188</v>
      </c>
      <c r="AF174" s="1357" t="s">
        <v>24</v>
      </c>
      <c r="AG174" s="1357">
        <f>IF(X174&gt;=1,(AB174*12+AD174)-(X174*12+Z174)+1,"")</f>
        <v>10</v>
      </c>
      <c r="AH174" s="1363" t="s">
        <v>38</v>
      </c>
      <c r="AI174" s="1484" t="str">
        <f>'別紙様式2-3（６月以降分）'!AI174</f>
        <v/>
      </c>
      <c r="AJ174" s="1556" t="str">
        <f>'別紙様式2-3（６月以降分）'!AJ174</f>
        <v/>
      </c>
      <c r="AK174" s="1584">
        <f>'別紙様式2-3（６月以降分）'!AK174</f>
        <v>0</v>
      </c>
      <c r="AL174" s="1560" t="str">
        <f>IF('別紙様式2-3（６月以降分）'!AL174="","",'別紙様式2-3（６月以降分）'!AL174)</f>
        <v/>
      </c>
      <c r="AM174" s="1572">
        <f>'別紙様式2-3（６月以降分）'!AM174</f>
        <v>0</v>
      </c>
      <c r="AN174" s="1574"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68" t="str">
        <f>IF('別紙様式2-3（６月以降分）'!AS174="","",'別紙様式2-3（６月以降分）'!AS174)</f>
        <v/>
      </c>
      <c r="AT174" s="679" t="str">
        <f t="shared" ref="AT174" si="153">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86"/>
      <c r="C175" s="1263"/>
      <c r="D175" s="1263"/>
      <c r="E175" s="1263"/>
      <c r="F175" s="1264"/>
      <c r="G175" s="1268"/>
      <c r="H175" s="1268"/>
      <c r="I175" s="1268"/>
      <c r="J175" s="1375"/>
      <c r="K175" s="1268"/>
      <c r="L175" s="1454"/>
      <c r="M175" s="1451"/>
      <c r="N175" s="1373" t="str">
        <f>IF('別紙様式2-2（４・５月分）'!Q135="","",'別紙様式2-2（４・５月分）'!Q135)</f>
        <v/>
      </c>
      <c r="O175" s="1370"/>
      <c r="P175" s="1386"/>
      <c r="Q175" s="1387"/>
      <c r="R175" s="1388"/>
      <c r="S175" s="1396"/>
      <c r="T175" s="1417"/>
      <c r="U175" s="1563"/>
      <c r="V175" s="1461"/>
      <c r="W175" s="1354"/>
      <c r="X175" s="1555"/>
      <c r="Y175" s="1358"/>
      <c r="Z175" s="1555"/>
      <c r="AA175" s="1358"/>
      <c r="AB175" s="1555"/>
      <c r="AC175" s="1358"/>
      <c r="AD175" s="1555"/>
      <c r="AE175" s="1358"/>
      <c r="AF175" s="1358"/>
      <c r="AG175" s="1358"/>
      <c r="AH175" s="1364"/>
      <c r="AI175" s="1485"/>
      <c r="AJ175" s="1557"/>
      <c r="AK175" s="1585"/>
      <c r="AL175" s="1561"/>
      <c r="AM175" s="1573"/>
      <c r="AN175" s="1575"/>
      <c r="AO175" s="1407"/>
      <c r="AP175" s="1567"/>
      <c r="AQ175" s="1407"/>
      <c r="AR175" s="1587"/>
      <c r="AS175" s="1569"/>
      <c r="AT175" s="1535" t="str">
        <f t="shared" ref="AT175" si="154">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50"/>
      <c r="B176" s="1286"/>
      <c r="C176" s="1263"/>
      <c r="D176" s="1263"/>
      <c r="E176" s="1263"/>
      <c r="F176" s="1264"/>
      <c r="G176" s="1268"/>
      <c r="H176" s="1268"/>
      <c r="I176" s="1268"/>
      <c r="J176" s="1375"/>
      <c r="K176" s="1268"/>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0"/>
      <c r="V176" s="1466" t="str">
        <f>IFERROR(VLOOKUP(K174,【参考】数式用!$A$5:$AB$27,MATCH(U176,【参考】数式用!$B$4:$AB$4,0)+1,0),"")</f>
        <v/>
      </c>
      <c r="W176" s="1468" t="s">
        <v>19</v>
      </c>
      <c r="X176" s="1538"/>
      <c r="Y176" s="1410" t="s">
        <v>10</v>
      </c>
      <c r="Z176" s="1538"/>
      <c r="AA176" s="1410" t="s">
        <v>45</v>
      </c>
      <c r="AB176" s="1538"/>
      <c r="AC176" s="1410" t="s">
        <v>10</v>
      </c>
      <c r="AD176" s="1538"/>
      <c r="AE176" s="1410" t="s">
        <v>2188</v>
      </c>
      <c r="AF176" s="1410" t="s">
        <v>24</v>
      </c>
      <c r="AG176" s="1410" t="str">
        <f>IF(X176&gt;=1,(AB176*12+AD176)-(X176*12+Z176)+1,"")</f>
        <v/>
      </c>
      <c r="AH176" s="1412" t="s">
        <v>38</v>
      </c>
      <c r="AI176" s="1414" t="str">
        <f t="shared" ref="AI176" si="155">IFERROR(ROUNDDOWN(ROUND(L174*V176,0)*M174,0)*AG176,"")</f>
        <v/>
      </c>
      <c r="AJ176" s="1578" t="str">
        <f>IFERROR(ROUNDDOWN(ROUND((L174*(V176-AX174)),0)*M174,0)*AG176,"")</f>
        <v/>
      </c>
      <c r="AK176" s="1497" t="str">
        <f>IFERROR(ROUNDDOWN(ROUNDDOWN(ROUND(L174*VLOOKUP(K174,【参考】数式用!$A$5:$AB$27,MATCH("新加算Ⅳ",【参考】数式用!$B$4:$AB$4,0)+1,0),0)*M174,0)*AG176*0.5,0),"")</f>
        <v/>
      </c>
      <c r="AL176" s="1580"/>
      <c r="AM176" s="1588" t="str">
        <f>IFERROR(IF('別紙様式2-2（４・５月分）'!Q136="ベア加算","", IF(OR(U176="新加算Ⅰ",U176="新加算Ⅱ",U176="新加算Ⅲ",U176="新加算Ⅳ"),ROUNDDOWN(ROUND(L174*VLOOKUP(K174,【参考】数式用!$A$5:$I$27,MATCH("ベア加算",【参考】数式用!$B$4:$I$4,0)+1,0),0)*M174,0)*AG176,"")),"")</f>
        <v/>
      </c>
      <c r="AN176" s="1544"/>
      <c r="AO176" s="1536"/>
      <c r="AP176" s="1548"/>
      <c r="AQ176" s="1536"/>
      <c r="AR176" s="1550"/>
      <c r="AS176" s="1552"/>
      <c r="AT176" s="1535"/>
      <c r="AU176" s="554"/>
      <c r="AV176" s="1496" t="str">
        <f>IF(AND(AB174&lt;&gt;7,AD174&lt;&gt;3),"V列に色付け","")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69"/>
      <c r="H177" s="1269"/>
      <c r="I177" s="1269"/>
      <c r="J177" s="1376"/>
      <c r="K177" s="1269"/>
      <c r="L177" s="1455"/>
      <c r="M177" s="1452"/>
      <c r="N177" s="662" t="str">
        <f>IF('別紙様式2-2（４・５月分）'!Q136="","",'別紙様式2-2（４・５月分）'!Q136)</f>
        <v/>
      </c>
      <c r="O177" s="1372"/>
      <c r="P177" s="1394"/>
      <c r="Q177" s="1508"/>
      <c r="R177" s="1392"/>
      <c r="S177" s="1398"/>
      <c r="T177" s="1463"/>
      <c r="U177" s="1571"/>
      <c r="V177" s="1467"/>
      <c r="W177" s="1469"/>
      <c r="X177" s="1539"/>
      <c r="Y177" s="1411"/>
      <c r="Z177" s="1539"/>
      <c r="AA177" s="1411"/>
      <c r="AB177" s="1539"/>
      <c r="AC177" s="1411"/>
      <c r="AD177" s="1539"/>
      <c r="AE177" s="1411"/>
      <c r="AF177" s="1411"/>
      <c r="AG177" s="1411"/>
      <c r="AH177" s="1413"/>
      <c r="AI177" s="1415"/>
      <c r="AJ177" s="1579"/>
      <c r="AK177" s="1498"/>
      <c r="AL177" s="1581"/>
      <c r="AM177" s="1589"/>
      <c r="AN177" s="1545"/>
      <c r="AO177" s="1537"/>
      <c r="AP177" s="1549"/>
      <c r="AQ177" s="1537"/>
      <c r="AR177" s="1551"/>
      <c r="AS177" s="1553"/>
      <c r="AT177" s="684" t="str">
        <f t="shared" ref="AT177" si="15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51">
        <v>42</v>
      </c>
      <c r="B178" s="1286" t="str">
        <f>IF(基本情報入力シート!C95="","",基本情報入力シート!C95)</f>
        <v/>
      </c>
      <c r="C178" s="1263"/>
      <c r="D178" s="1263"/>
      <c r="E178" s="1263"/>
      <c r="F178" s="1264"/>
      <c r="G178" s="1268" t="str">
        <f>IF(基本情報入力シート!M95="","",基本情報入力シート!M95)</f>
        <v/>
      </c>
      <c r="H178" s="1268" t="str">
        <f>IF(基本情報入力シート!R95="","",基本情報入力シート!R95)</f>
        <v/>
      </c>
      <c r="I178" s="1268" t="str">
        <f>IF(基本情報入力シート!W95="","",基本情報入力シート!W95)</f>
        <v/>
      </c>
      <c r="J178" s="1375" t="str">
        <f>IF(基本情報入力シート!X95="","",基本情報入力シート!X95)</f>
        <v/>
      </c>
      <c r="K178" s="1268"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2" t="str">
        <f>IF('別紙様式2-3（６月以降分）'!U178="","",'別紙様式2-3（６月以降分）'!U178)</f>
        <v/>
      </c>
      <c r="V178" s="1460" t="str">
        <f>IFERROR(VLOOKUP(K178,【参考】数式用!$A$5:$AB$27,MATCH(U178,【参考】数式用!$B$4:$AB$4,0)+1,0),"")</f>
        <v/>
      </c>
      <c r="W178" s="1353" t="s">
        <v>19</v>
      </c>
      <c r="X178" s="1554">
        <f>'別紙様式2-3（６月以降分）'!X178</f>
        <v>6</v>
      </c>
      <c r="Y178" s="1357" t="s">
        <v>10</v>
      </c>
      <c r="Z178" s="1554">
        <f>'別紙様式2-3（６月以降分）'!Z178</f>
        <v>6</v>
      </c>
      <c r="AA178" s="1357" t="s">
        <v>45</v>
      </c>
      <c r="AB178" s="1554">
        <f>'別紙様式2-3（６月以降分）'!AB178</f>
        <v>7</v>
      </c>
      <c r="AC178" s="1357" t="s">
        <v>10</v>
      </c>
      <c r="AD178" s="1554">
        <f>'別紙様式2-3（６月以降分）'!AD178</f>
        <v>3</v>
      </c>
      <c r="AE178" s="1357" t="s">
        <v>2188</v>
      </c>
      <c r="AF178" s="1357" t="s">
        <v>24</v>
      </c>
      <c r="AG178" s="1357">
        <f>IF(X178&gt;=1,(AB178*12+AD178)-(X178*12+Z178)+1,"")</f>
        <v>10</v>
      </c>
      <c r="AH178" s="1363" t="s">
        <v>38</v>
      </c>
      <c r="AI178" s="1484" t="str">
        <f>'別紙様式2-3（６月以降分）'!AI178</f>
        <v/>
      </c>
      <c r="AJ178" s="1556" t="str">
        <f>'別紙様式2-3（６月以降分）'!AJ178</f>
        <v/>
      </c>
      <c r="AK178" s="1584">
        <f>'別紙様式2-3（６月以降分）'!AK178</f>
        <v>0</v>
      </c>
      <c r="AL178" s="1560" t="str">
        <f>IF('別紙様式2-3（６月以降分）'!AL178="","",'別紙様式2-3（６月以降分）'!AL178)</f>
        <v/>
      </c>
      <c r="AM178" s="1572">
        <f>'別紙様式2-3（６月以降分）'!AM178</f>
        <v>0</v>
      </c>
      <c r="AN178" s="1574"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68" t="str">
        <f>IF('別紙様式2-3（６月以降分）'!AS178="","",'別紙様式2-3（６月以降分）'!AS178)</f>
        <v/>
      </c>
      <c r="AT178" s="679" t="str">
        <f t="shared" ref="AT178" si="15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86"/>
      <c r="C179" s="1263"/>
      <c r="D179" s="1263"/>
      <c r="E179" s="1263"/>
      <c r="F179" s="1264"/>
      <c r="G179" s="1268"/>
      <c r="H179" s="1268"/>
      <c r="I179" s="1268"/>
      <c r="J179" s="1375"/>
      <c r="K179" s="1268"/>
      <c r="L179" s="1454"/>
      <c r="M179" s="1456"/>
      <c r="N179" s="1373" t="str">
        <f>IF('別紙様式2-2（４・５月分）'!Q138="","",'別紙様式2-2（４・５月分）'!Q138)</f>
        <v/>
      </c>
      <c r="O179" s="1370"/>
      <c r="P179" s="1386"/>
      <c r="Q179" s="1387"/>
      <c r="R179" s="1388"/>
      <c r="S179" s="1396"/>
      <c r="T179" s="1417"/>
      <c r="U179" s="1563"/>
      <c r="V179" s="1461"/>
      <c r="W179" s="1354"/>
      <c r="X179" s="1555"/>
      <c r="Y179" s="1358"/>
      <c r="Z179" s="1555"/>
      <c r="AA179" s="1358"/>
      <c r="AB179" s="1555"/>
      <c r="AC179" s="1358"/>
      <c r="AD179" s="1555"/>
      <c r="AE179" s="1358"/>
      <c r="AF179" s="1358"/>
      <c r="AG179" s="1358"/>
      <c r="AH179" s="1364"/>
      <c r="AI179" s="1485"/>
      <c r="AJ179" s="1557"/>
      <c r="AK179" s="1585"/>
      <c r="AL179" s="1561"/>
      <c r="AM179" s="1573"/>
      <c r="AN179" s="1575"/>
      <c r="AO179" s="1407"/>
      <c r="AP179" s="1567"/>
      <c r="AQ179" s="1407"/>
      <c r="AR179" s="1587"/>
      <c r="AS179" s="1569"/>
      <c r="AT179" s="1535" t="str">
        <f t="shared" ref="AT179" si="15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50"/>
      <c r="B180" s="1286"/>
      <c r="C180" s="1263"/>
      <c r="D180" s="1263"/>
      <c r="E180" s="1263"/>
      <c r="F180" s="1264"/>
      <c r="G180" s="1268"/>
      <c r="H180" s="1268"/>
      <c r="I180" s="1268"/>
      <c r="J180" s="1375"/>
      <c r="K180" s="1268"/>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0"/>
      <c r="V180" s="1466" t="str">
        <f>IFERROR(VLOOKUP(K178,【参考】数式用!$A$5:$AB$27,MATCH(U180,【参考】数式用!$B$4:$AB$4,0)+1,0),"")</f>
        <v/>
      </c>
      <c r="W180" s="1468" t="s">
        <v>19</v>
      </c>
      <c r="X180" s="1538"/>
      <c r="Y180" s="1410" t="s">
        <v>10</v>
      </c>
      <c r="Z180" s="1538"/>
      <c r="AA180" s="1410" t="s">
        <v>45</v>
      </c>
      <c r="AB180" s="1538"/>
      <c r="AC180" s="1410" t="s">
        <v>10</v>
      </c>
      <c r="AD180" s="1538"/>
      <c r="AE180" s="1410" t="s">
        <v>2188</v>
      </c>
      <c r="AF180" s="1410" t="s">
        <v>24</v>
      </c>
      <c r="AG180" s="1410" t="str">
        <f>IF(X180&gt;=1,(AB180*12+AD180)-(X180*12+Z180)+1,"")</f>
        <v/>
      </c>
      <c r="AH180" s="1412" t="s">
        <v>38</v>
      </c>
      <c r="AI180" s="1414" t="str">
        <f t="shared" ref="AI180" si="159">IFERROR(ROUNDDOWN(ROUND(L178*V180,0)*M178,0)*AG180,"")</f>
        <v/>
      </c>
      <c r="AJ180" s="1578" t="str">
        <f>IFERROR(ROUNDDOWN(ROUND((L178*(V180-AX178)),0)*M178,0)*AG180,"")</f>
        <v/>
      </c>
      <c r="AK180" s="1497" t="str">
        <f>IFERROR(ROUNDDOWN(ROUNDDOWN(ROUND(L178*VLOOKUP(K178,【参考】数式用!$A$5:$AB$27,MATCH("新加算Ⅳ",【参考】数式用!$B$4:$AB$4,0)+1,0),0)*M178,0)*AG180*0.5,0),"")</f>
        <v/>
      </c>
      <c r="AL180" s="1580"/>
      <c r="AM180" s="1588" t="str">
        <f>IFERROR(IF('別紙様式2-2（４・５月分）'!Q139="ベア加算","", IF(OR(U180="新加算Ⅰ",U180="新加算Ⅱ",U180="新加算Ⅲ",U180="新加算Ⅳ"),ROUNDDOWN(ROUND(L178*VLOOKUP(K178,【参考】数式用!$A$5:$I$27,MATCH("ベア加算",【参考】数式用!$B$4:$I$4,0)+1,0),0)*M178,0)*AG180,"")),"")</f>
        <v/>
      </c>
      <c r="AN180" s="1544"/>
      <c r="AO180" s="1536"/>
      <c r="AP180" s="1548"/>
      <c r="AQ180" s="1536"/>
      <c r="AR180" s="1550"/>
      <c r="AS180" s="1552"/>
      <c r="AT180" s="1535"/>
      <c r="AU180" s="554"/>
      <c r="AV180" s="1496" t="str">
        <f>IF(AND(AB178&lt;&gt;7,AD178&lt;&gt;3),"V列に色付け","")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69"/>
      <c r="H181" s="1269"/>
      <c r="I181" s="1269"/>
      <c r="J181" s="1376"/>
      <c r="K181" s="1269"/>
      <c r="L181" s="1455"/>
      <c r="M181" s="1457"/>
      <c r="N181" s="662" t="str">
        <f>IF('別紙様式2-2（４・５月分）'!Q139="","",'別紙様式2-2（４・５月分）'!Q139)</f>
        <v/>
      </c>
      <c r="O181" s="1372"/>
      <c r="P181" s="1394"/>
      <c r="Q181" s="1508"/>
      <c r="R181" s="1392"/>
      <c r="S181" s="1398"/>
      <c r="T181" s="1463"/>
      <c r="U181" s="1571"/>
      <c r="V181" s="1467"/>
      <c r="W181" s="1469"/>
      <c r="X181" s="1539"/>
      <c r="Y181" s="1411"/>
      <c r="Z181" s="1539"/>
      <c r="AA181" s="1411"/>
      <c r="AB181" s="1539"/>
      <c r="AC181" s="1411"/>
      <c r="AD181" s="1539"/>
      <c r="AE181" s="1411"/>
      <c r="AF181" s="1411"/>
      <c r="AG181" s="1411"/>
      <c r="AH181" s="1413"/>
      <c r="AI181" s="1415"/>
      <c r="AJ181" s="1579"/>
      <c r="AK181" s="1498"/>
      <c r="AL181" s="1581"/>
      <c r="AM181" s="1589"/>
      <c r="AN181" s="1545"/>
      <c r="AO181" s="1537"/>
      <c r="AP181" s="1549"/>
      <c r="AQ181" s="1537"/>
      <c r="AR181" s="1551"/>
      <c r="AS181" s="1553"/>
      <c r="AT181" s="684" t="str">
        <f t="shared" ref="AT181" si="160">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85" t="str">
        <f>IF(基本情報入力シート!C96="","",基本情報入力シート!C96)</f>
        <v/>
      </c>
      <c r="C182" s="1261"/>
      <c r="D182" s="1261"/>
      <c r="E182" s="1261"/>
      <c r="F182" s="1262"/>
      <c r="G182" s="1267" t="str">
        <f>IF(基本情報入力シート!M96="","",基本情報入力シート!M96)</f>
        <v/>
      </c>
      <c r="H182" s="1267" t="str">
        <f>IF(基本情報入力シート!R96="","",基本情報入力シート!R96)</f>
        <v/>
      </c>
      <c r="I182" s="1267" t="str">
        <f>IF(基本情報入力シート!W96="","",基本情報入力シート!W96)</f>
        <v/>
      </c>
      <c r="J182" s="1382" t="str">
        <f>IF(基本情報入力シート!X96="","",基本情報入力シート!X96)</f>
        <v/>
      </c>
      <c r="K182" s="1267"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2" t="str">
        <f>IF('別紙様式2-3（６月以降分）'!U182="","",'別紙様式2-3（６月以降分）'!U182)</f>
        <v/>
      </c>
      <c r="V182" s="1460" t="str">
        <f>IFERROR(VLOOKUP(K182,【参考】数式用!$A$5:$AB$27,MATCH(U182,【参考】数式用!$B$4:$AB$4,0)+1,0),"")</f>
        <v/>
      </c>
      <c r="W182" s="1353" t="s">
        <v>19</v>
      </c>
      <c r="X182" s="1554">
        <f>'別紙様式2-3（６月以降分）'!X182</f>
        <v>6</v>
      </c>
      <c r="Y182" s="1357" t="s">
        <v>10</v>
      </c>
      <c r="Z182" s="1554">
        <f>'別紙様式2-3（６月以降分）'!Z182</f>
        <v>6</v>
      </c>
      <c r="AA182" s="1357" t="s">
        <v>45</v>
      </c>
      <c r="AB182" s="1554">
        <f>'別紙様式2-3（６月以降分）'!AB182</f>
        <v>7</v>
      </c>
      <c r="AC182" s="1357" t="s">
        <v>10</v>
      </c>
      <c r="AD182" s="1554">
        <f>'別紙様式2-3（６月以降分）'!AD182</f>
        <v>3</v>
      </c>
      <c r="AE182" s="1357" t="s">
        <v>2188</v>
      </c>
      <c r="AF182" s="1357" t="s">
        <v>24</v>
      </c>
      <c r="AG182" s="1357">
        <f>IF(X182&gt;=1,(AB182*12+AD182)-(X182*12+Z182)+1,"")</f>
        <v>10</v>
      </c>
      <c r="AH182" s="1363" t="s">
        <v>38</v>
      </c>
      <c r="AI182" s="1484" t="str">
        <f>'別紙様式2-3（６月以降分）'!AI182</f>
        <v/>
      </c>
      <c r="AJ182" s="1556" t="str">
        <f>'別紙様式2-3（６月以降分）'!AJ182</f>
        <v/>
      </c>
      <c r="AK182" s="1584">
        <f>'別紙様式2-3（６月以降分）'!AK182</f>
        <v>0</v>
      </c>
      <c r="AL182" s="1560" t="str">
        <f>IF('別紙様式2-3（６月以降分）'!AL182="","",'別紙様式2-3（６月以降分）'!AL182)</f>
        <v/>
      </c>
      <c r="AM182" s="1572">
        <f>'別紙様式2-3（６月以降分）'!AM182</f>
        <v>0</v>
      </c>
      <c r="AN182" s="1574"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68" t="str">
        <f>IF('別紙様式2-3（６月以降分）'!AS182="","",'別紙様式2-3（６月以降分）'!AS182)</f>
        <v/>
      </c>
      <c r="AT182" s="679" t="str">
        <f t="shared" ref="AT182" si="161">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86"/>
      <c r="C183" s="1263"/>
      <c r="D183" s="1263"/>
      <c r="E183" s="1263"/>
      <c r="F183" s="1264"/>
      <c r="G183" s="1268"/>
      <c r="H183" s="1268"/>
      <c r="I183" s="1268"/>
      <c r="J183" s="1375"/>
      <c r="K183" s="1268"/>
      <c r="L183" s="1454"/>
      <c r="M183" s="1451"/>
      <c r="N183" s="1373" t="str">
        <f>IF('別紙様式2-2（４・５月分）'!Q141="","",'別紙様式2-2（４・５月分）'!Q141)</f>
        <v/>
      </c>
      <c r="O183" s="1370"/>
      <c r="P183" s="1386"/>
      <c r="Q183" s="1387"/>
      <c r="R183" s="1388"/>
      <c r="S183" s="1396"/>
      <c r="T183" s="1417"/>
      <c r="U183" s="1563"/>
      <c r="V183" s="1461"/>
      <c r="W183" s="1354"/>
      <c r="X183" s="1555"/>
      <c r="Y183" s="1358"/>
      <c r="Z183" s="1555"/>
      <c r="AA183" s="1358"/>
      <c r="AB183" s="1555"/>
      <c r="AC183" s="1358"/>
      <c r="AD183" s="1555"/>
      <c r="AE183" s="1358"/>
      <c r="AF183" s="1358"/>
      <c r="AG183" s="1358"/>
      <c r="AH183" s="1364"/>
      <c r="AI183" s="1485"/>
      <c r="AJ183" s="1557"/>
      <c r="AK183" s="1585"/>
      <c r="AL183" s="1561"/>
      <c r="AM183" s="1573"/>
      <c r="AN183" s="1575"/>
      <c r="AO183" s="1407"/>
      <c r="AP183" s="1567"/>
      <c r="AQ183" s="1407"/>
      <c r="AR183" s="1587"/>
      <c r="AS183" s="1569"/>
      <c r="AT183" s="1535" t="str">
        <f t="shared" ref="AT183" si="162">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50"/>
      <c r="B184" s="1286"/>
      <c r="C184" s="1263"/>
      <c r="D184" s="1263"/>
      <c r="E184" s="1263"/>
      <c r="F184" s="1264"/>
      <c r="G184" s="1268"/>
      <c r="H184" s="1268"/>
      <c r="I184" s="1268"/>
      <c r="J184" s="1375"/>
      <c r="K184" s="1268"/>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0"/>
      <c r="V184" s="1466" t="str">
        <f>IFERROR(VLOOKUP(K182,【参考】数式用!$A$5:$AB$27,MATCH(U184,【参考】数式用!$B$4:$AB$4,0)+1,0),"")</f>
        <v/>
      </c>
      <c r="W184" s="1468" t="s">
        <v>19</v>
      </c>
      <c r="X184" s="1538"/>
      <c r="Y184" s="1410" t="s">
        <v>10</v>
      </c>
      <c r="Z184" s="1538"/>
      <c r="AA184" s="1410" t="s">
        <v>45</v>
      </c>
      <c r="AB184" s="1538"/>
      <c r="AC184" s="1410" t="s">
        <v>10</v>
      </c>
      <c r="AD184" s="1538"/>
      <c r="AE184" s="1410" t="s">
        <v>2188</v>
      </c>
      <c r="AF184" s="1410" t="s">
        <v>24</v>
      </c>
      <c r="AG184" s="1410" t="str">
        <f>IF(X184&gt;=1,(AB184*12+AD184)-(X184*12+Z184)+1,"")</f>
        <v/>
      </c>
      <c r="AH184" s="1412" t="s">
        <v>38</v>
      </c>
      <c r="AI184" s="1414" t="str">
        <f t="shared" ref="AI184" si="163">IFERROR(ROUNDDOWN(ROUND(L182*V184,0)*M182,0)*AG184,"")</f>
        <v/>
      </c>
      <c r="AJ184" s="1578" t="str">
        <f>IFERROR(ROUNDDOWN(ROUND((L182*(V184-AX182)),0)*M182,0)*AG184,"")</f>
        <v/>
      </c>
      <c r="AK184" s="1497" t="str">
        <f>IFERROR(ROUNDDOWN(ROUNDDOWN(ROUND(L182*VLOOKUP(K182,【参考】数式用!$A$5:$AB$27,MATCH("新加算Ⅳ",【参考】数式用!$B$4:$AB$4,0)+1,0),0)*M182,0)*AG184*0.5,0),"")</f>
        <v/>
      </c>
      <c r="AL184" s="1580"/>
      <c r="AM184" s="1588" t="str">
        <f>IFERROR(IF('別紙様式2-2（４・５月分）'!Q142="ベア加算","", IF(OR(U184="新加算Ⅰ",U184="新加算Ⅱ",U184="新加算Ⅲ",U184="新加算Ⅳ"),ROUNDDOWN(ROUND(L182*VLOOKUP(K182,【参考】数式用!$A$5:$I$27,MATCH("ベア加算",【参考】数式用!$B$4:$I$4,0)+1,0),0)*M182,0)*AG184,"")),"")</f>
        <v/>
      </c>
      <c r="AN184" s="1544"/>
      <c r="AO184" s="1536"/>
      <c r="AP184" s="1548"/>
      <c r="AQ184" s="1536"/>
      <c r="AR184" s="1550"/>
      <c r="AS184" s="1552"/>
      <c r="AT184" s="1535"/>
      <c r="AU184" s="554"/>
      <c r="AV184" s="1496" t="str">
        <f>IF(AND(AB182&lt;&gt;7,AD182&lt;&gt;3),"V列に色付け","")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69"/>
      <c r="H185" s="1269"/>
      <c r="I185" s="1269"/>
      <c r="J185" s="1376"/>
      <c r="K185" s="1269"/>
      <c r="L185" s="1455"/>
      <c r="M185" s="1452"/>
      <c r="N185" s="662" t="str">
        <f>IF('別紙様式2-2（４・５月分）'!Q142="","",'別紙様式2-2（４・５月分）'!Q142)</f>
        <v/>
      </c>
      <c r="O185" s="1372"/>
      <c r="P185" s="1394"/>
      <c r="Q185" s="1508"/>
      <c r="R185" s="1392"/>
      <c r="S185" s="1398"/>
      <c r="T185" s="1463"/>
      <c r="U185" s="1571"/>
      <c r="V185" s="1467"/>
      <c r="W185" s="1469"/>
      <c r="X185" s="1539"/>
      <c r="Y185" s="1411"/>
      <c r="Z185" s="1539"/>
      <c r="AA185" s="1411"/>
      <c r="AB185" s="1539"/>
      <c r="AC185" s="1411"/>
      <c r="AD185" s="1539"/>
      <c r="AE185" s="1411"/>
      <c r="AF185" s="1411"/>
      <c r="AG185" s="1411"/>
      <c r="AH185" s="1413"/>
      <c r="AI185" s="1415"/>
      <c r="AJ185" s="1579"/>
      <c r="AK185" s="1498"/>
      <c r="AL185" s="1581"/>
      <c r="AM185" s="1589"/>
      <c r="AN185" s="1545"/>
      <c r="AO185" s="1537"/>
      <c r="AP185" s="1549"/>
      <c r="AQ185" s="1537"/>
      <c r="AR185" s="1551"/>
      <c r="AS185" s="1553"/>
      <c r="AT185" s="684" t="str">
        <f t="shared" ref="AT185" si="164">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51">
        <v>44</v>
      </c>
      <c r="B186" s="1286" t="str">
        <f>IF(基本情報入力シート!C97="","",基本情報入力シート!C97)</f>
        <v/>
      </c>
      <c r="C186" s="1263"/>
      <c r="D186" s="1263"/>
      <c r="E186" s="1263"/>
      <c r="F186" s="1264"/>
      <c r="G186" s="1268" t="str">
        <f>IF(基本情報入力シート!M97="","",基本情報入力シート!M97)</f>
        <v/>
      </c>
      <c r="H186" s="1268" t="str">
        <f>IF(基本情報入力シート!R97="","",基本情報入力シート!R97)</f>
        <v/>
      </c>
      <c r="I186" s="1268" t="str">
        <f>IF(基本情報入力シート!W97="","",基本情報入力シート!W97)</f>
        <v/>
      </c>
      <c r="J186" s="1375" t="str">
        <f>IF(基本情報入力シート!X97="","",基本情報入力シート!X97)</f>
        <v/>
      </c>
      <c r="K186" s="1268"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2" t="str">
        <f>IF('別紙様式2-3（６月以降分）'!U186="","",'別紙様式2-3（６月以降分）'!U186)</f>
        <v/>
      </c>
      <c r="V186" s="1460" t="str">
        <f>IFERROR(VLOOKUP(K186,【参考】数式用!$A$5:$AB$27,MATCH(U186,【参考】数式用!$B$4:$AB$4,0)+1,0),"")</f>
        <v/>
      </c>
      <c r="W186" s="1353" t="s">
        <v>19</v>
      </c>
      <c r="X186" s="1554">
        <f>'別紙様式2-3（６月以降分）'!X186</f>
        <v>6</v>
      </c>
      <c r="Y186" s="1357" t="s">
        <v>10</v>
      </c>
      <c r="Z186" s="1554">
        <f>'別紙様式2-3（６月以降分）'!Z186</f>
        <v>6</v>
      </c>
      <c r="AA186" s="1357" t="s">
        <v>45</v>
      </c>
      <c r="AB186" s="1554">
        <f>'別紙様式2-3（６月以降分）'!AB186</f>
        <v>7</v>
      </c>
      <c r="AC186" s="1357" t="s">
        <v>10</v>
      </c>
      <c r="AD186" s="1554">
        <f>'別紙様式2-3（６月以降分）'!AD186</f>
        <v>3</v>
      </c>
      <c r="AE186" s="1357" t="s">
        <v>2188</v>
      </c>
      <c r="AF186" s="1357" t="s">
        <v>24</v>
      </c>
      <c r="AG186" s="1357">
        <f>IF(X186&gt;=1,(AB186*12+AD186)-(X186*12+Z186)+1,"")</f>
        <v>10</v>
      </c>
      <c r="AH186" s="1363" t="s">
        <v>38</v>
      </c>
      <c r="AI186" s="1484" t="str">
        <f>'別紙様式2-3（６月以降分）'!AI186</f>
        <v/>
      </c>
      <c r="AJ186" s="1556" t="str">
        <f>'別紙様式2-3（６月以降分）'!AJ186</f>
        <v/>
      </c>
      <c r="AK186" s="1584">
        <f>'別紙様式2-3（６月以降分）'!AK186</f>
        <v>0</v>
      </c>
      <c r="AL186" s="1560" t="str">
        <f>IF('別紙様式2-3（６月以降分）'!AL186="","",'別紙様式2-3（６月以降分）'!AL186)</f>
        <v/>
      </c>
      <c r="AM186" s="1572">
        <f>'別紙様式2-3（６月以降分）'!AM186</f>
        <v>0</v>
      </c>
      <c r="AN186" s="1574"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68" t="str">
        <f>IF('別紙様式2-3（６月以降分）'!AS186="","",'別紙様式2-3（６月以降分）'!AS186)</f>
        <v/>
      </c>
      <c r="AT186" s="679" t="str">
        <f t="shared" ref="AT186" si="165">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86"/>
      <c r="C187" s="1263"/>
      <c r="D187" s="1263"/>
      <c r="E187" s="1263"/>
      <c r="F187" s="1264"/>
      <c r="G187" s="1268"/>
      <c r="H187" s="1268"/>
      <c r="I187" s="1268"/>
      <c r="J187" s="1375"/>
      <c r="K187" s="1268"/>
      <c r="L187" s="1454"/>
      <c r="M187" s="1456"/>
      <c r="N187" s="1373" t="str">
        <f>IF('別紙様式2-2（４・５月分）'!Q144="","",'別紙様式2-2（４・５月分）'!Q144)</f>
        <v/>
      </c>
      <c r="O187" s="1370"/>
      <c r="P187" s="1386"/>
      <c r="Q187" s="1387"/>
      <c r="R187" s="1388"/>
      <c r="S187" s="1396"/>
      <c r="T187" s="1417"/>
      <c r="U187" s="1563"/>
      <c r="V187" s="1461"/>
      <c r="W187" s="1354"/>
      <c r="X187" s="1555"/>
      <c r="Y187" s="1358"/>
      <c r="Z187" s="1555"/>
      <c r="AA187" s="1358"/>
      <c r="AB187" s="1555"/>
      <c r="AC187" s="1358"/>
      <c r="AD187" s="1555"/>
      <c r="AE187" s="1358"/>
      <c r="AF187" s="1358"/>
      <c r="AG187" s="1358"/>
      <c r="AH187" s="1364"/>
      <c r="AI187" s="1485"/>
      <c r="AJ187" s="1557"/>
      <c r="AK187" s="1585"/>
      <c r="AL187" s="1561"/>
      <c r="AM187" s="1573"/>
      <c r="AN187" s="1575"/>
      <c r="AO187" s="1407"/>
      <c r="AP187" s="1567"/>
      <c r="AQ187" s="1407"/>
      <c r="AR187" s="1587"/>
      <c r="AS187" s="1569"/>
      <c r="AT187" s="1535" t="str">
        <f t="shared" ref="AT187" si="166">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50"/>
      <c r="B188" s="1286"/>
      <c r="C188" s="1263"/>
      <c r="D188" s="1263"/>
      <c r="E188" s="1263"/>
      <c r="F188" s="1264"/>
      <c r="G188" s="1268"/>
      <c r="H188" s="1268"/>
      <c r="I188" s="1268"/>
      <c r="J188" s="1375"/>
      <c r="K188" s="1268"/>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0"/>
      <c r="V188" s="1466" t="str">
        <f>IFERROR(VLOOKUP(K186,【参考】数式用!$A$5:$AB$27,MATCH(U188,【参考】数式用!$B$4:$AB$4,0)+1,0),"")</f>
        <v/>
      </c>
      <c r="W188" s="1468" t="s">
        <v>19</v>
      </c>
      <c r="X188" s="1538"/>
      <c r="Y188" s="1410" t="s">
        <v>10</v>
      </c>
      <c r="Z188" s="1538"/>
      <c r="AA188" s="1410" t="s">
        <v>45</v>
      </c>
      <c r="AB188" s="1538"/>
      <c r="AC188" s="1410" t="s">
        <v>10</v>
      </c>
      <c r="AD188" s="1538"/>
      <c r="AE188" s="1410" t="s">
        <v>2188</v>
      </c>
      <c r="AF188" s="1410" t="s">
        <v>24</v>
      </c>
      <c r="AG188" s="1410" t="str">
        <f>IF(X188&gt;=1,(AB188*12+AD188)-(X188*12+Z188)+1,"")</f>
        <v/>
      </c>
      <c r="AH188" s="1412" t="s">
        <v>38</v>
      </c>
      <c r="AI188" s="1414" t="str">
        <f t="shared" ref="AI188" si="167">IFERROR(ROUNDDOWN(ROUND(L186*V188,0)*M186,0)*AG188,"")</f>
        <v/>
      </c>
      <c r="AJ188" s="1578" t="str">
        <f>IFERROR(ROUNDDOWN(ROUND((L186*(V188-AX186)),0)*M186,0)*AG188,"")</f>
        <v/>
      </c>
      <c r="AK188" s="1497" t="str">
        <f>IFERROR(ROUNDDOWN(ROUNDDOWN(ROUND(L186*VLOOKUP(K186,【参考】数式用!$A$5:$AB$27,MATCH("新加算Ⅳ",【参考】数式用!$B$4:$AB$4,0)+1,0),0)*M186,0)*AG188*0.5,0),"")</f>
        <v/>
      </c>
      <c r="AL188" s="1580"/>
      <c r="AM188" s="1588" t="str">
        <f>IFERROR(IF('別紙様式2-2（４・５月分）'!Q145="ベア加算","", IF(OR(U188="新加算Ⅰ",U188="新加算Ⅱ",U188="新加算Ⅲ",U188="新加算Ⅳ"),ROUNDDOWN(ROUND(L186*VLOOKUP(K186,【参考】数式用!$A$5:$I$27,MATCH("ベア加算",【参考】数式用!$B$4:$I$4,0)+1,0),0)*M186,0)*AG188,"")),"")</f>
        <v/>
      </c>
      <c r="AN188" s="1544"/>
      <c r="AO188" s="1536"/>
      <c r="AP188" s="1548"/>
      <c r="AQ188" s="1536"/>
      <c r="AR188" s="1550"/>
      <c r="AS188" s="1552"/>
      <c r="AT188" s="1535"/>
      <c r="AU188" s="554"/>
      <c r="AV188" s="1496" t="str">
        <f>IF(AND(AB186&lt;&gt;7,AD186&lt;&gt;3),"V列に色付け","")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69"/>
      <c r="H189" s="1269"/>
      <c r="I189" s="1269"/>
      <c r="J189" s="1376"/>
      <c r="K189" s="1269"/>
      <c r="L189" s="1455"/>
      <c r="M189" s="1457"/>
      <c r="N189" s="662" t="str">
        <f>IF('別紙様式2-2（４・５月分）'!Q145="","",'別紙様式2-2（４・５月分）'!Q145)</f>
        <v/>
      </c>
      <c r="O189" s="1372"/>
      <c r="P189" s="1394"/>
      <c r="Q189" s="1508"/>
      <c r="R189" s="1392"/>
      <c r="S189" s="1398"/>
      <c r="T189" s="1463"/>
      <c r="U189" s="1571"/>
      <c r="V189" s="1467"/>
      <c r="W189" s="1469"/>
      <c r="X189" s="1539"/>
      <c r="Y189" s="1411"/>
      <c r="Z189" s="1539"/>
      <c r="AA189" s="1411"/>
      <c r="AB189" s="1539"/>
      <c r="AC189" s="1411"/>
      <c r="AD189" s="1539"/>
      <c r="AE189" s="1411"/>
      <c r="AF189" s="1411"/>
      <c r="AG189" s="1411"/>
      <c r="AH189" s="1413"/>
      <c r="AI189" s="1415"/>
      <c r="AJ189" s="1579"/>
      <c r="AK189" s="1498"/>
      <c r="AL189" s="1581"/>
      <c r="AM189" s="1589"/>
      <c r="AN189" s="1545"/>
      <c r="AO189" s="1537"/>
      <c r="AP189" s="1549"/>
      <c r="AQ189" s="1537"/>
      <c r="AR189" s="1551"/>
      <c r="AS189" s="1553"/>
      <c r="AT189" s="684" t="str">
        <f t="shared" ref="AT189" si="168">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85" t="str">
        <f>IF(基本情報入力シート!C98="","",基本情報入力シート!C98)</f>
        <v/>
      </c>
      <c r="C190" s="1261"/>
      <c r="D190" s="1261"/>
      <c r="E190" s="1261"/>
      <c r="F190" s="1262"/>
      <c r="G190" s="1267" t="str">
        <f>IF(基本情報入力シート!M98="","",基本情報入力シート!M98)</f>
        <v/>
      </c>
      <c r="H190" s="1267" t="str">
        <f>IF(基本情報入力シート!R98="","",基本情報入力シート!R98)</f>
        <v/>
      </c>
      <c r="I190" s="1267" t="str">
        <f>IF(基本情報入力シート!W98="","",基本情報入力シート!W98)</f>
        <v/>
      </c>
      <c r="J190" s="1382" t="str">
        <f>IF(基本情報入力シート!X98="","",基本情報入力シート!X98)</f>
        <v/>
      </c>
      <c r="K190" s="1267"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2" t="str">
        <f>IF('別紙様式2-3（６月以降分）'!U190="","",'別紙様式2-3（６月以降分）'!U190)</f>
        <v/>
      </c>
      <c r="V190" s="1460" t="str">
        <f>IFERROR(VLOOKUP(K190,【参考】数式用!$A$5:$AB$27,MATCH(U190,【参考】数式用!$B$4:$AB$4,0)+1,0),"")</f>
        <v/>
      </c>
      <c r="W190" s="1353" t="s">
        <v>19</v>
      </c>
      <c r="X190" s="1554">
        <f>'別紙様式2-3（６月以降分）'!X190</f>
        <v>6</v>
      </c>
      <c r="Y190" s="1357" t="s">
        <v>10</v>
      </c>
      <c r="Z190" s="1554">
        <f>'別紙様式2-3（６月以降分）'!Z190</f>
        <v>6</v>
      </c>
      <c r="AA190" s="1357" t="s">
        <v>45</v>
      </c>
      <c r="AB190" s="1554">
        <f>'別紙様式2-3（６月以降分）'!AB190</f>
        <v>7</v>
      </c>
      <c r="AC190" s="1357" t="s">
        <v>10</v>
      </c>
      <c r="AD190" s="1554">
        <f>'別紙様式2-3（６月以降分）'!AD190</f>
        <v>3</v>
      </c>
      <c r="AE190" s="1357" t="s">
        <v>2188</v>
      </c>
      <c r="AF190" s="1357" t="s">
        <v>24</v>
      </c>
      <c r="AG190" s="1357">
        <f>IF(X190&gt;=1,(AB190*12+AD190)-(X190*12+Z190)+1,"")</f>
        <v>10</v>
      </c>
      <c r="AH190" s="1363" t="s">
        <v>38</v>
      </c>
      <c r="AI190" s="1484" t="str">
        <f>'別紙様式2-3（６月以降分）'!AI190</f>
        <v/>
      </c>
      <c r="AJ190" s="1556" t="str">
        <f>'別紙様式2-3（６月以降分）'!AJ190</f>
        <v/>
      </c>
      <c r="AK190" s="1584">
        <f>'別紙様式2-3（６月以降分）'!AK190</f>
        <v>0</v>
      </c>
      <c r="AL190" s="1560" t="str">
        <f>IF('別紙様式2-3（６月以降分）'!AL190="","",'別紙様式2-3（６月以降分）'!AL190)</f>
        <v/>
      </c>
      <c r="AM190" s="1572">
        <f>'別紙様式2-3（６月以降分）'!AM190</f>
        <v>0</v>
      </c>
      <c r="AN190" s="1574"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68" t="str">
        <f>IF('別紙様式2-3（６月以降分）'!AS190="","",'別紙様式2-3（６月以降分）'!AS190)</f>
        <v/>
      </c>
      <c r="AT190" s="679" t="str">
        <f t="shared" ref="AT190" si="169">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86"/>
      <c r="C191" s="1263"/>
      <c r="D191" s="1263"/>
      <c r="E191" s="1263"/>
      <c r="F191" s="1264"/>
      <c r="G191" s="1268"/>
      <c r="H191" s="1268"/>
      <c r="I191" s="1268"/>
      <c r="J191" s="1375"/>
      <c r="K191" s="1268"/>
      <c r="L191" s="1454"/>
      <c r="M191" s="1451"/>
      <c r="N191" s="1373" t="str">
        <f>IF('別紙様式2-2（４・５月分）'!Q147="","",'別紙様式2-2（４・５月分）'!Q147)</f>
        <v/>
      </c>
      <c r="O191" s="1370"/>
      <c r="P191" s="1386"/>
      <c r="Q191" s="1387"/>
      <c r="R191" s="1388"/>
      <c r="S191" s="1396"/>
      <c r="T191" s="1417"/>
      <c r="U191" s="1563"/>
      <c r="V191" s="1461"/>
      <c r="W191" s="1354"/>
      <c r="X191" s="1555"/>
      <c r="Y191" s="1358"/>
      <c r="Z191" s="1555"/>
      <c r="AA191" s="1358"/>
      <c r="AB191" s="1555"/>
      <c r="AC191" s="1358"/>
      <c r="AD191" s="1555"/>
      <c r="AE191" s="1358"/>
      <c r="AF191" s="1358"/>
      <c r="AG191" s="1358"/>
      <c r="AH191" s="1364"/>
      <c r="AI191" s="1485"/>
      <c r="AJ191" s="1557"/>
      <c r="AK191" s="1585"/>
      <c r="AL191" s="1561"/>
      <c r="AM191" s="1573"/>
      <c r="AN191" s="1575"/>
      <c r="AO191" s="1407"/>
      <c r="AP191" s="1567"/>
      <c r="AQ191" s="1407"/>
      <c r="AR191" s="1587"/>
      <c r="AS191" s="1569"/>
      <c r="AT191" s="1535" t="str">
        <f t="shared" ref="AT191" si="170">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50"/>
      <c r="B192" s="1286"/>
      <c r="C192" s="1263"/>
      <c r="D192" s="1263"/>
      <c r="E192" s="1263"/>
      <c r="F192" s="1264"/>
      <c r="G192" s="1268"/>
      <c r="H192" s="1268"/>
      <c r="I192" s="1268"/>
      <c r="J192" s="1375"/>
      <c r="K192" s="1268"/>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0"/>
      <c r="V192" s="1466" t="str">
        <f>IFERROR(VLOOKUP(K190,【参考】数式用!$A$5:$AB$27,MATCH(U192,【参考】数式用!$B$4:$AB$4,0)+1,0),"")</f>
        <v/>
      </c>
      <c r="W192" s="1468" t="s">
        <v>19</v>
      </c>
      <c r="X192" s="1538"/>
      <c r="Y192" s="1410" t="s">
        <v>10</v>
      </c>
      <c r="Z192" s="1538"/>
      <c r="AA192" s="1410" t="s">
        <v>45</v>
      </c>
      <c r="AB192" s="1538"/>
      <c r="AC192" s="1410" t="s">
        <v>10</v>
      </c>
      <c r="AD192" s="1538"/>
      <c r="AE192" s="1410" t="s">
        <v>2188</v>
      </c>
      <c r="AF192" s="1410" t="s">
        <v>24</v>
      </c>
      <c r="AG192" s="1410" t="str">
        <f>IF(X192&gt;=1,(AB192*12+AD192)-(X192*12+Z192)+1,"")</f>
        <v/>
      </c>
      <c r="AH192" s="1412" t="s">
        <v>38</v>
      </c>
      <c r="AI192" s="1414" t="str">
        <f t="shared" ref="AI192" si="171">IFERROR(ROUNDDOWN(ROUND(L190*V192,0)*M190,0)*AG192,"")</f>
        <v/>
      </c>
      <c r="AJ192" s="1578" t="str">
        <f>IFERROR(ROUNDDOWN(ROUND((L190*(V192-AX190)),0)*M190,0)*AG192,"")</f>
        <v/>
      </c>
      <c r="AK192" s="1497" t="str">
        <f>IFERROR(ROUNDDOWN(ROUNDDOWN(ROUND(L190*VLOOKUP(K190,【参考】数式用!$A$5:$AB$27,MATCH("新加算Ⅳ",【参考】数式用!$B$4:$AB$4,0)+1,0),0)*M190,0)*AG192*0.5,0),"")</f>
        <v/>
      </c>
      <c r="AL192" s="1580"/>
      <c r="AM192" s="1588" t="str">
        <f>IFERROR(IF('別紙様式2-2（４・５月分）'!Q148="ベア加算","", IF(OR(U192="新加算Ⅰ",U192="新加算Ⅱ",U192="新加算Ⅲ",U192="新加算Ⅳ"),ROUNDDOWN(ROUND(L190*VLOOKUP(K190,【参考】数式用!$A$5:$I$27,MATCH("ベア加算",【参考】数式用!$B$4:$I$4,0)+1,0),0)*M190,0)*AG192,"")),"")</f>
        <v/>
      </c>
      <c r="AN192" s="1544"/>
      <c r="AO192" s="1536"/>
      <c r="AP192" s="1548"/>
      <c r="AQ192" s="1536"/>
      <c r="AR192" s="1550"/>
      <c r="AS192" s="1552"/>
      <c r="AT192" s="1535"/>
      <c r="AU192" s="554"/>
      <c r="AV192" s="1496" t="str">
        <f>IF(AND(AB190&lt;&gt;7,AD190&lt;&gt;3),"V列に色付け","")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69"/>
      <c r="H193" s="1269"/>
      <c r="I193" s="1269"/>
      <c r="J193" s="1376"/>
      <c r="K193" s="1269"/>
      <c r="L193" s="1455"/>
      <c r="M193" s="1452"/>
      <c r="N193" s="662" t="str">
        <f>IF('別紙様式2-2（４・５月分）'!Q148="","",'別紙様式2-2（４・５月分）'!Q148)</f>
        <v/>
      </c>
      <c r="O193" s="1372"/>
      <c r="P193" s="1394"/>
      <c r="Q193" s="1508"/>
      <c r="R193" s="1392"/>
      <c r="S193" s="1398"/>
      <c r="T193" s="1463"/>
      <c r="U193" s="1571"/>
      <c r="V193" s="1467"/>
      <c r="W193" s="1469"/>
      <c r="X193" s="1539"/>
      <c r="Y193" s="1411"/>
      <c r="Z193" s="1539"/>
      <c r="AA193" s="1411"/>
      <c r="AB193" s="1539"/>
      <c r="AC193" s="1411"/>
      <c r="AD193" s="1539"/>
      <c r="AE193" s="1411"/>
      <c r="AF193" s="1411"/>
      <c r="AG193" s="1411"/>
      <c r="AH193" s="1413"/>
      <c r="AI193" s="1415"/>
      <c r="AJ193" s="1579"/>
      <c r="AK193" s="1498"/>
      <c r="AL193" s="1581"/>
      <c r="AM193" s="1589"/>
      <c r="AN193" s="1545"/>
      <c r="AO193" s="1537"/>
      <c r="AP193" s="1549"/>
      <c r="AQ193" s="1537"/>
      <c r="AR193" s="1551"/>
      <c r="AS193" s="1553"/>
      <c r="AT193" s="684" t="str">
        <f t="shared" ref="AT193" si="172">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51">
        <v>46</v>
      </c>
      <c r="B194" s="1286" t="str">
        <f>IF(基本情報入力シート!C99="","",基本情報入力シート!C99)</f>
        <v/>
      </c>
      <c r="C194" s="1263"/>
      <c r="D194" s="1263"/>
      <c r="E194" s="1263"/>
      <c r="F194" s="1264"/>
      <c r="G194" s="1268" t="str">
        <f>IF(基本情報入力シート!M99="","",基本情報入力シート!M99)</f>
        <v/>
      </c>
      <c r="H194" s="1268" t="str">
        <f>IF(基本情報入力シート!R99="","",基本情報入力シート!R99)</f>
        <v/>
      </c>
      <c r="I194" s="1268" t="str">
        <f>IF(基本情報入力シート!W99="","",基本情報入力シート!W99)</f>
        <v/>
      </c>
      <c r="J194" s="1375" t="str">
        <f>IF(基本情報入力シート!X99="","",基本情報入力シート!X99)</f>
        <v/>
      </c>
      <c r="K194" s="1268"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2" t="str">
        <f>IF('別紙様式2-3（６月以降分）'!U194="","",'別紙様式2-3（６月以降分）'!U194)</f>
        <v/>
      </c>
      <c r="V194" s="1460" t="str">
        <f>IFERROR(VLOOKUP(K194,【参考】数式用!$A$5:$AB$27,MATCH(U194,【参考】数式用!$B$4:$AB$4,0)+1,0),"")</f>
        <v/>
      </c>
      <c r="W194" s="1353" t="s">
        <v>19</v>
      </c>
      <c r="X194" s="1554">
        <f>'別紙様式2-3（６月以降分）'!X194</f>
        <v>6</v>
      </c>
      <c r="Y194" s="1357" t="s">
        <v>10</v>
      </c>
      <c r="Z194" s="1554">
        <f>'別紙様式2-3（６月以降分）'!Z194</f>
        <v>6</v>
      </c>
      <c r="AA194" s="1357" t="s">
        <v>45</v>
      </c>
      <c r="AB194" s="1554">
        <f>'別紙様式2-3（６月以降分）'!AB194</f>
        <v>7</v>
      </c>
      <c r="AC194" s="1357" t="s">
        <v>10</v>
      </c>
      <c r="AD194" s="1554">
        <f>'別紙様式2-3（６月以降分）'!AD194</f>
        <v>3</v>
      </c>
      <c r="AE194" s="1357" t="s">
        <v>2188</v>
      </c>
      <c r="AF194" s="1357" t="s">
        <v>24</v>
      </c>
      <c r="AG194" s="1357">
        <f>IF(X194&gt;=1,(AB194*12+AD194)-(X194*12+Z194)+1,"")</f>
        <v>10</v>
      </c>
      <c r="AH194" s="1363" t="s">
        <v>38</v>
      </c>
      <c r="AI194" s="1484" t="str">
        <f>'別紙様式2-3（６月以降分）'!AI194</f>
        <v/>
      </c>
      <c r="AJ194" s="1556" t="str">
        <f>'別紙様式2-3（６月以降分）'!AJ194</f>
        <v/>
      </c>
      <c r="AK194" s="1584">
        <f>'別紙様式2-3（６月以降分）'!AK194</f>
        <v>0</v>
      </c>
      <c r="AL194" s="1560" t="str">
        <f>IF('別紙様式2-3（６月以降分）'!AL194="","",'別紙様式2-3（６月以降分）'!AL194)</f>
        <v/>
      </c>
      <c r="AM194" s="1572">
        <f>'別紙様式2-3（６月以降分）'!AM194</f>
        <v>0</v>
      </c>
      <c r="AN194" s="1574"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68" t="str">
        <f>IF('別紙様式2-3（６月以降分）'!AS194="","",'別紙様式2-3（６月以降分）'!AS194)</f>
        <v/>
      </c>
      <c r="AT194" s="679" t="str">
        <f t="shared" ref="AT194" si="173">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86"/>
      <c r="C195" s="1263"/>
      <c r="D195" s="1263"/>
      <c r="E195" s="1263"/>
      <c r="F195" s="1264"/>
      <c r="G195" s="1268"/>
      <c r="H195" s="1268"/>
      <c r="I195" s="1268"/>
      <c r="J195" s="1375"/>
      <c r="K195" s="1268"/>
      <c r="L195" s="1454"/>
      <c r="M195" s="1456"/>
      <c r="N195" s="1373" t="str">
        <f>IF('別紙様式2-2（４・５月分）'!Q150="","",'別紙様式2-2（４・５月分）'!Q150)</f>
        <v/>
      </c>
      <c r="O195" s="1370"/>
      <c r="P195" s="1386"/>
      <c r="Q195" s="1387"/>
      <c r="R195" s="1388"/>
      <c r="S195" s="1396"/>
      <c r="T195" s="1417"/>
      <c r="U195" s="1563"/>
      <c r="V195" s="1461"/>
      <c r="W195" s="1354"/>
      <c r="X195" s="1555"/>
      <c r="Y195" s="1358"/>
      <c r="Z195" s="1555"/>
      <c r="AA195" s="1358"/>
      <c r="AB195" s="1555"/>
      <c r="AC195" s="1358"/>
      <c r="AD195" s="1555"/>
      <c r="AE195" s="1358"/>
      <c r="AF195" s="1358"/>
      <c r="AG195" s="1358"/>
      <c r="AH195" s="1364"/>
      <c r="AI195" s="1485"/>
      <c r="AJ195" s="1557"/>
      <c r="AK195" s="1585"/>
      <c r="AL195" s="1561"/>
      <c r="AM195" s="1573"/>
      <c r="AN195" s="1575"/>
      <c r="AO195" s="1407"/>
      <c r="AP195" s="1567"/>
      <c r="AQ195" s="1407"/>
      <c r="AR195" s="1587"/>
      <c r="AS195" s="1569"/>
      <c r="AT195" s="1535" t="str">
        <f t="shared" ref="AT195" si="174">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50"/>
      <c r="B196" s="1286"/>
      <c r="C196" s="1263"/>
      <c r="D196" s="1263"/>
      <c r="E196" s="1263"/>
      <c r="F196" s="1264"/>
      <c r="G196" s="1268"/>
      <c r="H196" s="1268"/>
      <c r="I196" s="1268"/>
      <c r="J196" s="1375"/>
      <c r="K196" s="1268"/>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0"/>
      <c r="V196" s="1466" t="str">
        <f>IFERROR(VLOOKUP(K194,【参考】数式用!$A$5:$AB$27,MATCH(U196,【参考】数式用!$B$4:$AB$4,0)+1,0),"")</f>
        <v/>
      </c>
      <c r="W196" s="1468" t="s">
        <v>19</v>
      </c>
      <c r="X196" s="1538"/>
      <c r="Y196" s="1410" t="s">
        <v>10</v>
      </c>
      <c r="Z196" s="1538"/>
      <c r="AA196" s="1410" t="s">
        <v>45</v>
      </c>
      <c r="AB196" s="1538"/>
      <c r="AC196" s="1410" t="s">
        <v>10</v>
      </c>
      <c r="AD196" s="1538"/>
      <c r="AE196" s="1410" t="s">
        <v>2188</v>
      </c>
      <c r="AF196" s="1410" t="s">
        <v>24</v>
      </c>
      <c r="AG196" s="1410" t="str">
        <f>IF(X196&gt;=1,(AB196*12+AD196)-(X196*12+Z196)+1,"")</f>
        <v/>
      </c>
      <c r="AH196" s="1412" t="s">
        <v>38</v>
      </c>
      <c r="AI196" s="1414" t="str">
        <f t="shared" ref="AI196" si="175">IFERROR(ROUNDDOWN(ROUND(L194*V196,0)*M194,0)*AG196,"")</f>
        <v/>
      </c>
      <c r="AJ196" s="1578" t="str">
        <f>IFERROR(ROUNDDOWN(ROUND((L194*(V196-AX194)),0)*M194,0)*AG196,"")</f>
        <v/>
      </c>
      <c r="AK196" s="1497" t="str">
        <f>IFERROR(ROUNDDOWN(ROUNDDOWN(ROUND(L194*VLOOKUP(K194,【参考】数式用!$A$5:$AB$27,MATCH("新加算Ⅳ",【参考】数式用!$B$4:$AB$4,0)+1,0),0)*M194,0)*AG196*0.5,0),"")</f>
        <v/>
      </c>
      <c r="AL196" s="1580"/>
      <c r="AM196" s="1588" t="str">
        <f>IFERROR(IF('別紙様式2-2（４・５月分）'!Q151="ベア加算","", IF(OR(U196="新加算Ⅰ",U196="新加算Ⅱ",U196="新加算Ⅲ",U196="新加算Ⅳ"),ROUNDDOWN(ROUND(L194*VLOOKUP(K194,【参考】数式用!$A$5:$I$27,MATCH("ベア加算",【参考】数式用!$B$4:$I$4,0)+1,0),0)*M194,0)*AG196,"")),"")</f>
        <v/>
      </c>
      <c r="AN196" s="1544"/>
      <c r="AO196" s="1536"/>
      <c r="AP196" s="1548"/>
      <c r="AQ196" s="1536"/>
      <c r="AR196" s="1550"/>
      <c r="AS196" s="1552"/>
      <c r="AT196" s="1535"/>
      <c r="AU196" s="554"/>
      <c r="AV196" s="1496" t="str">
        <f>IF(AND(AB194&lt;&gt;7,AD194&lt;&gt;3),"V列に色付け","")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69"/>
      <c r="H197" s="1269"/>
      <c r="I197" s="1269"/>
      <c r="J197" s="1376"/>
      <c r="K197" s="1269"/>
      <c r="L197" s="1455"/>
      <c r="M197" s="1457"/>
      <c r="N197" s="662" t="str">
        <f>IF('別紙様式2-2（４・５月分）'!Q151="","",'別紙様式2-2（４・５月分）'!Q151)</f>
        <v/>
      </c>
      <c r="O197" s="1372"/>
      <c r="P197" s="1394"/>
      <c r="Q197" s="1508"/>
      <c r="R197" s="1392"/>
      <c r="S197" s="1398"/>
      <c r="T197" s="1463"/>
      <c r="U197" s="1571"/>
      <c r="V197" s="1467"/>
      <c r="W197" s="1469"/>
      <c r="X197" s="1539"/>
      <c r="Y197" s="1411"/>
      <c r="Z197" s="1539"/>
      <c r="AA197" s="1411"/>
      <c r="AB197" s="1539"/>
      <c r="AC197" s="1411"/>
      <c r="AD197" s="1539"/>
      <c r="AE197" s="1411"/>
      <c r="AF197" s="1411"/>
      <c r="AG197" s="1411"/>
      <c r="AH197" s="1413"/>
      <c r="AI197" s="1415"/>
      <c r="AJ197" s="1579"/>
      <c r="AK197" s="1498"/>
      <c r="AL197" s="1581"/>
      <c r="AM197" s="1589"/>
      <c r="AN197" s="1545"/>
      <c r="AO197" s="1537"/>
      <c r="AP197" s="1549"/>
      <c r="AQ197" s="1537"/>
      <c r="AR197" s="1551"/>
      <c r="AS197" s="1553"/>
      <c r="AT197" s="684" t="str">
        <f t="shared" ref="AT197" si="176">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85" t="str">
        <f>IF(基本情報入力シート!C100="","",基本情報入力シート!C100)</f>
        <v/>
      </c>
      <c r="C198" s="1261"/>
      <c r="D198" s="1261"/>
      <c r="E198" s="1261"/>
      <c r="F198" s="1262"/>
      <c r="G198" s="1267" t="str">
        <f>IF(基本情報入力シート!M100="","",基本情報入力シート!M100)</f>
        <v/>
      </c>
      <c r="H198" s="1267" t="str">
        <f>IF(基本情報入力シート!R100="","",基本情報入力シート!R100)</f>
        <v/>
      </c>
      <c r="I198" s="1267" t="str">
        <f>IF(基本情報入力シート!W100="","",基本情報入力シート!W100)</f>
        <v/>
      </c>
      <c r="J198" s="1382" t="str">
        <f>IF(基本情報入力シート!X100="","",基本情報入力シート!X100)</f>
        <v/>
      </c>
      <c r="K198" s="1267"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2" t="str">
        <f>IF('別紙様式2-3（６月以降分）'!U198="","",'別紙様式2-3（６月以降分）'!U198)</f>
        <v/>
      </c>
      <c r="V198" s="1460" t="str">
        <f>IFERROR(VLOOKUP(K198,【参考】数式用!$A$5:$AB$27,MATCH(U198,【参考】数式用!$B$4:$AB$4,0)+1,0),"")</f>
        <v/>
      </c>
      <c r="W198" s="1353" t="s">
        <v>19</v>
      </c>
      <c r="X198" s="1554">
        <f>'別紙様式2-3（６月以降分）'!X198</f>
        <v>6</v>
      </c>
      <c r="Y198" s="1357" t="s">
        <v>10</v>
      </c>
      <c r="Z198" s="1554">
        <f>'別紙様式2-3（６月以降分）'!Z198</f>
        <v>6</v>
      </c>
      <c r="AA198" s="1357" t="s">
        <v>45</v>
      </c>
      <c r="AB198" s="1554">
        <f>'別紙様式2-3（６月以降分）'!AB198</f>
        <v>7</v>
      </c>
      <c r="AC198" s="1357" t="s">
        <v>10</v>
      </c>
      <c r="AD198" s="1554">
        <f>'別紙様式2-3（６月以降分）'!AD198</f>
        <v>3</v>
      </c>
      <c r="AE198" s="1357" t="s">
        <v>2188</v>
      </c>
      <c r="AF198" s="1357" t="s">
        <v>24</v>
      </c>
      <c r="AG198" s="1357">
        <f>IF(X198&gt;=1,(AB198*12+AD198)-(X198*12+Z198)+1,"")</f>
        <v>10</v>
      </c>
      <c r="AH198" s="1363" t="s">
        <v>38</v>
      </c>
      <c r="AI198" s="1484" t="str">
        <f>'別紙様式2-3（６月以降分）'!AI198</f>
        <v/>
      </c>
      <c r="AJ198" s="1556" t="str">
        <f>'別紙様式2-3（６月以降分）'!AJ198</f>
        <v/>
      </c>
      <c r="AK198" s="1584">
        <f>'別紙様式2-3（６月以降分）'!AK198</f>
        <v>0</v>
      </c>
      <c r="AL198" s="1560" t="str">
        <f>IF('別紙様式2-3（６月以降分）'!AL198="","",'別紙様式2-3（６月以降分）'!AL198)</f>
        <v/>
      </c>
      <c r="AM198" s="1572">
        <f>'別紙様式2-3（６月以降分）'!AM198</f>
        <v>0</v>
      </c>
      <c r="AN198" s="1574"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68" t="str">
        <f>IF('別紙様式2-3（６月以降分）'!AS198="","",'別紙様式2-3（６月以降分）'!AS198)</f>
        <v/>
      </c>
      <c r="AT198" s="679" t="str">
        <f t="shared" ref="AT198" si="177">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86"/>
      <c r="C199" s="1263"/>
      <c r="D199" s="1263"/>
      <c r="E199" s="1263"/>
      <c r="F199" s="1264"/>
      <c r="G199" s="1268"/>
      <c r="H199" s="1268"/>
      <c r="I199" s="1268"/>
      <c r="J199" s="1375"/>
      <c r="K199" s="1268"/>
      <c r="L199" s="1454"/>
      <c r="M199" s="1451"/>
      <c r="N199" s="1373" t="str">
        <f>IF('別紙様式2-2（４・５月分）'!Q153="","",'別紙様式2-2（４・５月分）'!Q153)</f>
        <v/>
      </c>
      <c r="O199" s="1370"/>
      <c r="P199" s="1386"/>
      <c r="Q199" s="1387"/>
      <c r="R199" s="1388"/>
      <c r="S199" s="1396"/>
      <c r="T199" s="1417"/>
      <c r="U199" s="1563"/>
      <c r="V199" s="1461"/>
      <c r="W199" s="1354"/>
      <c r="X199" s="1555"/>
      <c r="Y199" s="1358"/>
      <c r="Z199" s="1555"/>
      <c r="AA199" s="1358"/>
      <c r="AB199" s="1555"/>
      <c r="AC199" s="1358"/>
      <c r="AD199" s="1555"/>
      <c r="AE199" s="1358"/>
      <c r="AF199" s="1358"/>
      <c r="AG199" s="1358"/>
      <c r="AH199" s="1364"/>
      <c r="AI199" s="1485"/>
      <c r="AJ199" s="1557"/>
      <c r="AK199" s="1585"/>
      <c r="AL199" s="1561"/>
      <c r="AM199" s="1573"/>
      <c r="AN199" s="1575"/>
      <c r="AO199" s="1407"/>
      <c r="AP199" s="1567"/>
      <c r="AQ199" s="1407"/>
      <c r="AR199" s="1587"/>
      <c r="AS199" s="1569"/>
      <c r="AT199" s="1535" t="str">
        <f t="shared" ref="AT199" si="178">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50"/>
      <c r="B200" s="1286"/>
      <c r="C200" s="1263"/>
      <c r="D200" s="1263"/>
      <c r="E200" s="1263"/>
      <c r="F200" s="1264"/>
      <c r="G200" s="1268"/>
      <c r="H200" s="1268"/>
      <c r="I200" s="1268"/>
      <c r="J200" s="1375"/>
      <c r="K200" s="1268"/>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0"/>
      <c r="V200" s="1466" t="str">
        <f>IFERROR(VLOOKUP(K198,【参考】数式用!$A$5:$AB$27,MATCH(U200,【参考】数式用!$B$4:$AB$4,0)+1,0),"")</f>
        <v/>
      </c>
      <c r="W200" s="1468" t="s">
        <v>19</v>
      </c>
      <c r="X200" s="1538"/>
      <c r="Y200" s="1410" t="s">
        <v>10</v>
      </c>
      <c r="Z200" s="1538"/>
      <c r="AA200" s="1410" t="s">
        <v>45</v>
      </c>
      <c r="AB200" s="1538"/>
      <c r="AC200" s="1410" t="s">
        <v>10</v>
      </c>
      <c r="AD200" s="1538"/>
      <c r="AE200" s="1410" t="s">
        <v>2188</v>
      </c>
      <c r="AF200" s="1410" t="s">
        <v>24</v>
      </c>
      <c r="AG200" s="1410" t="str">
        <f>IF(X200&gt;=1,(AB200*12+AD200)-(X200*12+Z200)+1,"")</f>
        <v/>
      </c>
      <c r="AH200" s="1412" t="s">
        <v>38</v>
      </c>
      <c r="AI200" s="1414" t="str">
        <f t="shared" ref="AI200" si="179">IFERROR(ROUNDDOWN(ROUND(L198*V200,0)*M198,0)*AG200,"")</f>
        <v/>
      </c>
      <c r="AJ200" s="1578" t="str">
        <f>IFERROR(ROUNDDOWN(ROUND((L198*(V200-AX198)),0)*M198,0)*AG200,"")</f>
        <v/>
      </c>
      <c r="AK200" s="1497" t="str">
        <f>IFERROR(ROUNDDOWN(ROUNDDOWN(ROUND(L198*VLOOKUP(K198,【参考】数式用!$A$5:$AB$27,MATCH("新加算Ⅳ",【参考】数式用!$B$4:$AB$4,0)+1,0),0)*M198,0)*AG200*0.5,0),"")</f>
        <v/>
      </c>
      <c r="AL200" s="1580"/>
      <c r="AM200" s="1588" t="str">
        <f>IFERROR(IF('別紙様式2-2（４・５月分）'!Q154="ベア加算","", IF(OR(U200="新加算Ⅰ",U200="新加算Ⅱ",U200="新加算Ⅲ",U200="新加算Ⅳ"),ROUNDDOWN(ROUND(L198*VLOOKUP(K198,【参考】数式用!$A$5:$I$27,MATCH("ベア加算",【参考】数式用!$B$4:$I$4,0)+1,0),0)*M198,0)*AG200,"")),"")</f>
        <v/>
      </c>
      <c r="AN200" s="1544"/>
      <c r="AO200" s="1536"/>
      <c r="AP200" s="1548"/>
      <c r="AQ200" s="1536"/>
      <c r="AR200" s="1550"/>
      <c r="AS200" s="1552"/>
      <c r="AT200" s="1535"/>
      <c r="AU200" s="554"/>
      <c r="AV200" s="1496" t="str">
        <f>IF(AND(AB198&lt;&gt;7,AD198&lt;&gt;3),"V列に色付け","")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69"/>
      <c r="H201" s="1269"/>
      <c r="I201" s="1269"/>
      <c r="J201" s="1376"/>
      <c r="K201" s="1269"/>
      <c r="L201" s="1455"/>
      <c r="M201" s="1452"/>
      <c r="N201" s="662" t="str">
        <f>IF('別紙様式2-2（４・５月分）'!Q154="","",'別紙様式2-2（４・５月分）'!Q154)</f>
        <v/>
      </c>
      <c r="O201" s="1372"/>
      <c r="P201" s="1394"/>
      <c r="Q201" s="1508"/>
      <c r="R201" s="1392"/>
      <c r="S201" s="1398"/>
      <c r="T201" s="1463"/>
      <c r="U201" s="1571"/>
      <c r="V201" s="1467"/>
      <c r="W201" s="1469"/>
      <c r="X201" s="1539"/>
      <c r="Y201" s="1411"/>
      <c r="Z201" s="1539"/>
      <c r="AA201" s="1411"/>
      <c r="AB201" s="1539"/>
      <c r="AC201" s="1411"/>
      <c r="AD201" s="1539"/>
      <c r="AE201" s="1411"/>
      <c r="AF201" s="1411"/>
      <c r="AG201" s="1411"/>
      <c r="AH201" s="1413"/>
      <c r="AI201" s="1415"/>
      <c r="AJ201" s="1579"/>
      <c r="AK201" s="1498"/>
      <c r="AL201" s="1581"/>
      <c r="AM201" s="1589"/>
      <c r="AN201" s="1545"/>
      <c r="AO201" s="1537"/>
      <c r="AP201" s="1549"/>
      <c r="AQ201" s="1537"/>
      <c r="AR201" s="1551"/>
      <c r="AS201" s="1553"/>
      <c r="AT201" s="684" t="str">
        <f t="shared" ref="AT201" si="180">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51">
        <v>48</v>
      </c>
      <c r="B202" s="1286" t="str">
        <f>IF(基本情報入力シート!C101="","",基本情報入力シート!C101)</f>
        <v/>
      </c>
      <c r="C202" s="1263"/>
      <c r="D202" s="1263"/>
      <c r="E202" s="1263"/>
      <c r="F202" s="1264"/>
      <c r="G202" s="1268" t="str">
        <f>IF(基本情報入力シート!M101="","",基本情報入力シート!M101)</f>
        <v/>
      </c>
      <c r="H202" s="1268" t="str">
        <f>IF(基本情報入力シート!R101="","",基本情報入力シート!R101)</f>
        <v/>
      </c>
      <c r="I202" s="1268" t="str">
        <f>IF(基本情報入力シート!W101="","",基本情報入力シート!W101)</f>
        <v/>
      </c>
      <c r="J202" s="1375" t="str">
        <f>IF(基本情報入力シート!X101="","",基本情報入力シート!X101)</f>
        <v/>
      </c>
      <c r="K202" s="1268"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2" t="str">
        <f>IF('別紙様式2-3（６月以降分）'!U202="","",'別紙様式2-3（６月以降分）'!U202)</f>
        <v/>
      </c>
      <c r="V202" s="1460" t="str">
        <f>IFERROR(VLOOKUP(K202,【参考】数式用!$A$5:$AB$27,MATCH(U202,【参考】数式用!$B$4:$AB$4,0)+1,0),"")</f>
        <v/>
      </c>
      <c r="W202" s="1353" t="s">
        <v>19</v>
      </c>
      <c r="X202" s="1554">
        <f>'別紙様式2-3（６月以降分）'!X202</f>
        <v>6</v>
      </c>
      <c r="Y202" s="1357" t="s">
        <v>10</v>
      </c>
      <c r="Z202" s="1554">
        <f>'別紙様式2-3（６月以降分）'!Z202</f>
        <v>6</v>
      </c>
      <c r="AA202" s="1357" t="s">
        <v>45</v>
      </c>
      <c r="AB202" s="1554">
        <f>'別紙様式2-3（６月以降分）'!AB202</f>
        <v>7</v>
      </c>
      <c r="AC202" s="1357" t="s">
        <v>10</v>
      </c>
      <c r="AD202" s="1554">
        <f>'別紙様式2-3（６月以降分）'!AD202</f>
        <v>3</v>
      </c>
      <c r="AE202" s="1357" t="s">
        <v>2188</v>
      </c>
      <c r="AF202" s="1357" t="s">
        <v>24</v>
      </c>
      <c r="AG202" s="1357">
        <f>IF(X202&gt;=1,(AB202*12+AD202)-(X202*12+Z202)+1,"")</f>
        <v>10</v>
      </c>
      <c r="AH202" s="1363" t="s">
        <v>38</v>
      </c>
      <c r="AI202" s="1484" t="str">
        <f>'別紙様式2-3（６月以降分）'!AI202</f>
        <v/>
      </c>
      <c r="AJ202" s="1556" t="str">
        <f>'別紙様式2-3（６月以降分）'!AJ202</f>
        <v/>
      </c>
      <c r="AK202" s="1584">
        <f>'別紙様式2-3（６月以降分）'!AK202</f>
        <v>0</v>
      </c>
      <c r="AL202" s="1560" t="str">
        <f>IF('別紙様式2-3（６月以降分）'!AL202="","",'別紙様式2-3（６月以降分）'!AL202)</f>
        <v/>
      </c>
      <c r="AM202" s="1572">
        <f>'別紙様式2-3（６月以降分）'!AM202</f>
        <v>0</v>
      </c>
      <c r="AN202" s="1574"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68" t="str">
        <f>IF('別紙様式2-3（６月以降分）'!AS202="","",'別紙様式2-3（６月以降分）'!AS202)</f>
        <v/>
      </c>
      <c r="AT202" s="679" t="str">
        <f t="shared" ref="AT202" si="181">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86"/>
      <c r="C203" s="1263"/>
      <c r="D203" s="1263"/>
      <c r="E203" s="1263"/>
      <c r="F203" s="1264"/>
      <c r="G203" s="1268"/>
      <c r="H203" s="1268"/>
      <c r="I203" s="1268"/>
      <c r="J203" s="1375"/>
      <c r="K203" s="1268"/>
      <c r="L203" s="1454"/>
      <c r="M203" s="1456"/>
      <c r="N203" s="1373" t="str">
        <f>IF('別紙様式2-2（４・５月分）'!Q156="","",'別紙様式2-2（４・５月分）'!Q156)</f>
        <v/>
      </c>
      <c r="O203" s="1370"/>
      <c r="P203" s="1386"/>
      <c r="Q203" s="1387"/>
      <c r="R203" s="1388"/>
      <c r="S203" s="1396"/>
      <c r="T203" s="1417"/>
      <c r="U203" s="1563"/>
      <c r="V203" s="1461"/>
      <c r="W203" s="1354"/>
      <c r="X203" s="1555"/>
      <c r="Y203" s="1358"/>
      <c r="Z203" s="1555"/>
      <c r="AA203" s="1358"/>
      <c r="AB203" s="1555"/>
      <c r="AC203" s="1358"/>
      <c r="AD203" s="1555"/>
      <c r="AE203" s="1358"/>
      <c r="AF203" s="1358"/>
      <c r="AG203" s="1358"/>
      <c r="AH203" s="1364"/>
      <c r="AI203" s="1485"/>
      <c r="AJ203" s="1557"/>
      <c r="AK203" s="1585"/>
      <c r="AL203" s="1561"/>
      <c r="AM203" s="1573"/>
      <c r="AN203" s="1575"/>
      <c r="AO203" s="1407"/>
      <c r="AP203" s="1567"/>
      <c r="AQ203" s="1407"/>
      <c r="AR203" s="1587"/>
      <c r="AS203" s="1569"/>
      <c r="AT203" s="1535" t="str">
        <f t="shared" ref="AT203" si="182">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50"/>
      <c r="B204" s="1286"/>
      <c r="C204" s="1263"/>
      <c r="D204" s="1263"/>
      <c r="E204" s="1263"/>
      <c r="F204" s="1264"/>
      <c r="G204" s="1268"/>
      <c r="H204" s="1268"/>
      <c r="I204" s="1268"/>
      <c r="J204" s="1375"/>
      <c r="K204" s="1268"/>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0"/>
      <c r="V204" s="1466" t="str">
        <f>IFERROR(VLOOKUP(K202,【参考】数式用!$A$5:$AB$27,MATCH(U204,【参考】数式用!$B$4:$AB$4,0)+1,0),"")</f>
        <v/>
      </c>
      <c r="W204" s="1468" t="s">
        <v>19</v>
      </c>
      <c r="X204" s="1538"/>
      <c r="Y204" s="1410" t="s">
        <v>10</v>
      </c>
      <c r="Z204" s="1538"/>
      <c r="AA204" s="1410" t="s">
        <v>45</v>
      </c>
      <c r="AB204" s="1538"/>
      <c r="AC204" s="1410" t="s">
        <v>10</v>
      </c>
      <c r="AD204" s="1538"/>
      <c r="AE204" s="1410" t="s">
        <v>2188</v>
      </c>
      <c r="AF204" s="1410" t="s">
        <v>24</v>
      </c>
      <c r="AG204" s="1410" t="str">
        <f>IF(X204&gt;=1,(AB204*12+AD204)-(X204*12+Z204)+1,"")</f>
        <v/>
      </c>
      <c r="AH204" s="1412" t="s">
        <v>38</v>
      </c>
      <c r="AI204" s="1414" t="str">
        <f t="shared" ref="AI204" si="183">IFERROR(ROUNDDOWN(ROUND(L202*V204,0)*M202,0)*AG204,"")</f>
        <v/>
      </c>
      <c r="AJ204" s="1578" t="str">
        <f>IFERROR(ROUNDDOWN(ROUND((L202*(V204-AX202)),0)*M202,0)*AG204,"")</f>
        <v/>
      </c>
      <c r="AK204" s="1497" t="str">
        <f>IFERROR(ROUNDDOWN(ROUNDDOWN(ROUND(L202*VLOOKUP(K202,【参考】数式用!$A$5:$AB$27,MATCH("新加算Ⅳ",【参考】数式用!$B$4:$AB$4,0)+1,0),0)*M202,0)*AG204*0.5,0),"")</f>
        <v/>
      </c>
      <c r="AL204" s="1580"/>
      <c r="AM204" s="1588" t="str">
        <f>IFERROR(IF('別紙様式2-2（４・５月分）'!Q157="ベア加算","", IF(OR(U204="新加算Ⅰ",U204="新加算Ⅱ",U204="新加算Ⅲ",U204="新加算Ⅳ"),ROUNDDOWN(ROUND(L202*VLOOKUP(K202,【参考】数式用!$A$5:$I$27,MATCH("ベア加算",【参考】数式用!$B$4:$I$4,0)+1,0),0)*M202,0)*AG204,"")),"")</f>
        <v/>
      </c>
      <c r="AN204" s="1544"/>
      <c r="AO204" s="1536"/>
      <c r="AP204" s="1548"/>
      <c r="AQ204" s="1536"/>
      <c r="AR204" s="1550"/>
      <c r="AS204" s="1552"/>
      <c r="AT204" s="1535"/>
      <c r="AU204" s="554"/>
      <c r="AV204" s="1496" t="str">
        <f>IF(AND(AB202&lt;&gt;7,AD202&lt;&gt;3),"V列に色付け","")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69"/>
      <c r="H205" s="1269"/>
      <c r="I205" s="1269"/>
      <c r="J205" s="1376"/>
      <c r="K205" s="1269"/>
      <c r="L205" s="1455"/>
      <c r="M205" s="1457"/>
      <c r="N205" s="662" t="str">
        <f>IF('別紙様式2-2（４・５月分）'!Q157="","",'別紙様式2-2（４・５月分）'!Q157)</f>
        <v/>
      </c>
      <c r="O205" s="1372"/>
      <c r="P205" s="1394"/>
      <c r="Q205" s="1508"/>
      <c r="R205" s="1392"/>
      <c r="S205" s="1398"/>
      <c r="T205" s="1463"/>
      <c r="U205" s="1571"/>
      <c r="V205" s="1467"/>
      <c r="W205" s="1469"/>
      <c r="X205" s="1539"/>
      <c r="Y205" s="1411"/>
      <c r="Z205" s="1539"/>
      <c r="AA205" s="1411"/>
      <c r="AB205" s="1539"/>
      <c r="AC205" s="1411"/>
      <c r="AD205" s="1539"/>
      <c r="AE205" s="1411"/>
      <c r="AF205" s="1411"/>
      <c r="AG205" s="1411"/>
      <c r="AH205" s="1413"/>
      <c r="AI205" s="1415"/>
      <c r="AJ205" s="1579"/>
      <c r="AK205" s="1498"/>
      <c r="AL205" s="1581"/>
      <c r="AM205" s="1589"/>
      <c r="AN205" s="1545"/>
      <c r="AO205" s="1537"/>
      <c r="AP205" s="1549"/>
      <c r="AQ205" s="1537"/>
      <c r="AR205" s="1551"/>
      <c r="AS205" s="1553"/>
      <c r="AT205" s="684" t="str">
        <f t="shared" ref="AT205" si="184">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85" t="str">
        <f>IF(基本情報入力シート!C102="","",基本情報入力シート!C102)</f>
        <v/>
      </c>
      <c r="C206" s="1261"/>
      <c r="D206" s="1261"/>
      <c r="E206" s="1261"/>
      <c r="F206" s="1262"/>
      <c r="G206" s="1267" t="str">
        <f>IF(基本情報入力シート!M102="","",基本情報入力シート!M102)</f>
        <v/>
      </c>
      <c r="H206" s="1267" t="str">
        <f>IF(基本情報入力シート!R102="","",基本情報入力シート!R102)</f>
        <v/>
      </c>
      <c r="I206" s="1267" t="str">
        <f>IF(基本情報入力シート!W102="","",基本情報入力シート!W102)</f>
        <v/>
      </c>
      <c r="J206" s="1382" t="str">
        <f>IF(基本情報入力シート!X102="","",基本情報入力シート!X102)</f>
        <v/>
      </c>
      <c r="K206" s="1267"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2" t="str">
        <f>IF('別紙様式2-3（６月以降分）'!U206="","",'別紙様式2-3（６月以降分）'!U206)</f>
        <v/>
      </c>
      <c r="V206" s="1460" t="str">
        <f>IFERROR(VLOOKUP(K206,【参考】数式用!$A$5:$AB$27,MATCH(U206,【参考】数式用!$B$4:$AB$4,0)+1,0),"")</f>
        <v/>
      </c>
      <c r="W206" s="1353" t="s">
        <v>19</v>
      </c>
      <c r="X206" s="1554">
        <f>'別紙様式2-3（６月以降分）'!X206</f>
        <v>6</v>
      </c>
      <c r="Y206" s="1357" t="s">
        <v>10</v>
      </c>
      <c r="Z206" s="1554">
        <f>'別紙様式2-3（６月以降分）'!Z206</f>
        <v>6</v>
      </c>
      <c r="AA206" s="1357" t="s">
        <v>45</v>
      </c>
      <c r="AB206" s="1554">
        <f>'別紙様式2-3（６月以降分）'!AB206</f>
        <v>7</v>
      </c>
      <c r="AC206" s="1357" t="s">
        <v>10</v>
      </c>
      <c r="AD206" s="1554">
        <f>'別紙様式2-3（６月以降分）'!AD206</f>
        <v>3</v>
      </c>
      <c r="AE206" s="1357" t="s">
        <v>2188</v>
      </c>
      <c r="AF206" s="1357" t="s">
        <v>24</v>
      </c>
      <c r="AG206" s="1357">
        <f>IF(X206&gt;=1,(AB206*12+AD206)-(X206*12+Z206)+1,"")</f>
        <v>10</v>
      </c>
      <c r="AH206" s="1363" t="s">
        <v>38</v>
      </c>
      <c r="AI206" s="1484" t="str">
        <f>'別紙様式2-3（６月以降分）'!AI206</f>
        <v/>
      </c>
      <c r="AJ206" s="1556" t="str">
        <f>'別紙様式2-3（６月以降分）'!AJ206</f>
        <v/>
      </c>
      <c r="AK206" s="1584">
        <f>'別紙様式2-3（６月以降分）'!AK206</f>
        <v>0</v>
      </c>
      <c r="AL206" s="1560" t="str">
        <f>IF('別紙様式2-3（６月以降分）'!AL206="","",'別紙様式2-3（６月以降分）'!AL206)</f>
        <v/>
      </c>
      <c r="AM206" s="1572">
        <f>'別紙様式2-3（６月以降分）'!AM206</f>
        <v>0</v>
      </c>
      <c r="AN206" s="1574"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68" t="str">
        <f>IF('別紙様式2-3（６月以降分）'!AS206="","",'別紙様式2-3（６月以降分）'!AS206)</f>
        <v/>
      </c>
      <c r="AT206" s="679" t="str">
        <f t="shared" ref="AT206" si="185">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86"/>
      <c r="C207" s="1263"/>
      <c r="D207" s="1263"/>
      <c r="E207" s="1263"/>
      <c r="F207" s="1264"/>
      <c r="G207" s="1268"/>
      <c r="H207" s="1268"/>
      <c r="I207" s="1268"/>
      <c r="J207" s="1375"/>
      <c r="K207" s="1268"/>
      <c r="L207" s="1454"/>
      <c r="M207" s="1451"/>
      <c r="N207" s="1373" t="str">
        <f>IF('別紙様式2-2（４・５月分）'!Q159="","",'別紙様式2-2（４・５月分）'!Q159)</f>
        <v/>
      </c>
      <c r="O207" s="1370"/>
      <c r="P207" s="1386"/>
      <c r="Q207" s="1387"/>
      <c r="R207" s="1388"/>
      <c r="S207" s="1396"/>
      <c r="T207" s="1417"/>
      <c r="U207" s="1563"/>
      <c r="V207" s="1461"/>
      <c r="W207" s="1354"/>
      <c r="X207" s="1555"/>
      <c r="Y207" s="1358"/>
      <c r="Z207" s="1555"/>
      <c r="AA207" s="1358"/>
      <c r="AB207" s="1555"/>
      <c r="AC207" s="1358"/>
      <c r="AD207" s="1555"/>
      <c r="AE207" s="1358"/>
      <c r="AF207" s="1358"/>
      <c r="AG207" s="1358"/>
      <c r="AH207" s="1364"/>
      <c r="AI207" s="1485"/>
      <c r="AJ207" s="1557"/>
      <c r="AK207" s="1585"/>
      <c r="AL207" s="1561"/>
      <c r="AM207" s="1573"/>
      <c r="AN207" s="1575"/>
      <c r="AO207" s="1407"/>
      <c r="AP207" s="1567"/>
      <c r="AQ207" s="1407"/>
      <c r="AR207" s="1587"/>
      <c r="AS207" s="1569"/>
      <c r="AT207" s="1535" t="str">
        <f t="shared" ref="AT207" si="186">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50"/>
      <c r="B208" s="1286"/>
      <c r="C208" s="1263"/>
      <c r="D208" s="1263"/>
      <c r="E208" s="1263"/>
      <c r="F208" s="1264"/>
      <c r="G208" s="1268"/>
      <c r="H208" s="1268"/>
      <c r="I208" s="1268"/>
      <c r="J208" s="1375"/>
      <c r="K208" s="1268"/>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0"/>
      <c r="V208" s="1466" t="str">
        <f>IFERROR(VLOOKUP(K206,【参考】数式用!$A$5:$AB$27,MATCH(U208,【参考】数式用!$B$4:$AB$4,0)+1,0),"")</f>
        <v/>
      </c>
      <c r="W208" s="1468" t="s">
        <v>19</v>
      </c>
      <c r="X208" s="1538"/>
      <c r="Y208" s="1410" t="s">
        <v>10</v>
      </c>
      <c r="Z208" s="1538"/>
      <c r="AA208" s="1410" t="s">
        <v>45</v>
      </c>
      <c r="AB208" s="1538"/>
      <c r="AC208" s="1410" t="s">
        <v>10</v>
      </c>
      <c r="AD208" s="1538"/>
      <c r="AE208" s="1410" t="s">
        <v>2188</v>
      </c>
      <c r="AF208" s="1410" t="s">
        <v>24</v>
      </c>
      <c r="AG208" s="1410" t="str">
        <f>IF(X208&gt;=1,(AB208*12+AD208)-(X208*12+Z208)+1,"")</f>
        <v/>
      </c>
      <c r="AH208" s="1412" t="s">
        <v>38</v>
      </c>
      <c r="AI208" s="1414" t="str">
        <f t="shared" ref="AI208" si="187">IFERROR(ROUNDDOWN(ROUND(L206*V208,0)*M206,0)*AG208,"")</f>
        <v/>
      </c>
      <c r="AJ208" s="1578" t="str">
        <f>IFERROR(ROUNDDOWN(ROUND((L206*(V208-AX206)),0)*M206,0)*AG208,"")</f>
        <v/>
      </c>
      <c r="AK208" s="1497" t="str">
        <f>IFERROR(ROUNDDOWN(ROUNDDOWN(ROUND(L206*VLOOKUP(K206,【参考】数式用!$A$5:$AB$27,MATCH("新加算Ⅳ",【参考】数式用!$B$4:$AB$4,0)+1,0),0)*M206,0)*AG208*0.5,0),"")</f>
        <v/>
      </c>
      <c r="AL208" s="1580"/>
      <c r="AM208" s="1588" t="str">
        <f>IFERROR(IF('別紙様式2-2（４・５月分）'!Q160="ベア加算","", IF(OR(U208="新加算Ⅰ",U208="新加算Ⅱ",U208="新加算Ⅲ",U208="新加算Ⅳ"),ROUNDDOWN(ROUND(L206*VLOOKUP(K206,【参考】数式用!$A$5:$I$27,MATCH("ベア加算",【参考】数式用!$B$4:$I$4,0)+1,0),0)*M206,0)*AG208,"")),"")</f>
        <v/>
      </c>
      <c r="AN208" s="1544"/>
      <c r="AO208" s="1536"/>
      <c r="AP208" s="1548"/>
      <c r="AQ208" s="1536"/>
      <c r="AR208" s="1550"/>
      <c r="AS208" s="1552"/>
      <c r="AT208" s="1535"/>
      <c r="AU208" s="554"/>
      <c r="AV208" s="1496" t="str">
        <f>IF(AND(AB206&lt;&gt;7,AD206&lt;&gt;3),"V列に色付け","")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69"/>
      <c r="H209" s="1269"/>
      <c r="I209" s="1269"/>
      <c r="J209" s="1376"/>
      <c r="K209" s="1269"/>
      <c r="L209" s="1455"/>
      <c r="M209" s="1452"/>
      <c r="N209" s="662" t="str">
        <f>IF('別紙様式2-2（４・５月分）'!Q160="","",'別紙様式2-2（４・５月分）'!Q160)</f>
        <v/>
      </c>
      <c r="O209" s="1372"/>
      <c r="P209" s="1394"/>
      <c r="Q209" s="1508"/>
      <c r="R209" s="1392"/>
      <c r="S209" s="1398"/>
      <c r="T209" s="1463"/>
      <c r="U209" s="1571"/>
      <c r="V209" s="1467"/>
      <c r="W209" s="1469"/>
      <c r="X209" s="1539"/>
      <c r="Y209" s="1411"/>
      <c r="Z209" s="1539"/>
      <c r="AA209" s="1411"/>
      <c r="AB209" s="1539"/>
      <c r="AC209" s="1411"/>
      <c r="AD209" s="1539"/>
      <c r="AE209" s="1411"/>
      <c r="AF209" s="1411"/>
      <c r="AG209" s="1411"/>
      <c r="AH209" s="1413"/>
      <c r="AI209" s="1415"/>
      <c r="AJ209" s="1579"/>
      <c r="AK209" s="1498"/>
      <c r="AL209" s="1581"/>
      <c r="AM209" s="1589"/>
      <c r="AN209" s="1545"/>
      <c r="AO209" s="1537"/>
      <c r="AP209" s="1549"/>
      <c r="AQ209" s="1537"/>
      <c r="AR209" s="1551"/>
      <c r="AS209" s="1553"/>
      <c r="AT209" s="684" t="str">
        <f t="shared" ref="AT209" si="188">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51">
        <v>50</v>
      </c>
      <c r="B210" s="1286" t="str">
        <f>IF(基本情報入力シート!C103="","",基本情報入力シート!C103)</f>
        <v/>
      </c>
      <c r="C210" s="1263"/>
      <c r="D210" s="1263"/>
      <c r="E210" s="1263"/>
      <c r="F210" s="1264"/>
      <c r="G210" s="1268" t="str">
        <f>IF(基本情報入力シート!M103="","",基本情報入力シート!M103)</f>
        <v/>
      </c>
      <c r="H210" s="1268" t="str">
        <f>IF(基本情報入力シート!R103="","",基本情報入力シート!R103)</f>
        <v/>
      </c>
      <c r="I210" s="1268" t="str">
        <f>IF(基本情報入力シート!W103="","",基本情報入力シート!W103)</f>
        <v/>
      </c>
      <c r="J210" s="1375" t="str">
        <f>IF(基本情報入力シート!X103="","",基本情報入力シート!X103)</f>
        <v/>
      </c>
      <c r="K210" s="1268"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2" t="str">
        <f>IF('別紙様式2-3（６月以降分）'!U210="","",'別紙様式2-3（６月以降分）'!U210)</f>
        <v/>
      </c>
      <c r="V210" s="1460" t="str">
        <f>IFERROR(VLOOKUP(K210,【参考】数式用!$A$5:$AB$27,MATCH(U210,【参考】数式用!$B$4:$AB$4,0)+1,0),"")</f>
        <v/>
      </c>
      <c r="W210" s="1353" t="s">
        <v>19</v>
      </c>
      <c r="X210" s="1554">
        <f>'別紙様式2-3（６月以降分）'!X210</f>
        <v>6</v>
      </c>
      <c r="Y210" s="1357" t="s">
        <v>10</v>
      </c>
      <c r="Z210" s="1554">
        <f>'別紙様式2-3（６月以降分）'!Z210</f>
        <v>6</v>
      </c>
      <c r="AA210" s="1357" t="s">
        <v>45</v>
      </c>
      <c r="AB210" s="1554">
        <f>'別紙様式2-3（６月以降分）'!AB210</f>
        <v>7</v>
      </c>
      <c r="AC210" s="1357" t="s">
        <v>10</v>
      </c>
      <c r="AD210" s="1554">
        <f>'別紙様式2-3（６月以降分）'!AD210</f>
        <v>3</v>
      </c>
      <c r="AE210" s="1357" t="s">
        <v>2188</v>
      </c>
      <c r="AF210" s="1357" t="s">
        <v>24</v>
      </c>
      <c r="AG210" s="1357">
        <f>IF(X210&gt;=1,(AB210*12+AD210)-(X210*12+Z210)+1,"")</f>
        <v>10</v>
      </c>
      <c r="AH210" s="1363" t="s">
        <v>38</v>
      </c>
      <c r="AI210" s="1484" t="str">
        <f>'別紙様式2-3（６月以降分）'!AI210</f>
        <v/>
      </c>
      <c r="AJ210" s="1556" t="str">
        <f>'別紙様式2-3（６月以降分）'!AJ210</f>
        <v/>
      </c>
      <c r="AK210" s="1584">
        <f>'別紙様式2-3（６月以降分）'!AK210</f>
        <v>0</v>
      </c>
      <c r="AL210" s="1560" t="str">
        <f>IF('別紙様式2-3（６月以降分）'!AL210="","",'別紙様式2-3（６月以降分）'!AL210)</f>
        <v/>
      </c>
      <c r="AM210" s="1572">
        <f>'別紙様式2-3（６月以降分）'!AM210</f>
        <v>0</v>
      </c>
      <c r="AN210" s="1574"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68" t="str">
        <f>IF('別紙様式2-3（６月以降分）'!AS210="","",'別紙様式2-3（６月以降分）'!AS210)</f>
        <v/>
      </c>
      <c r="AT210" s="679" t="str">
        <f t="shared" ref="AT210" si="189">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86"/>
      <c r="C211" s="1263"/>
      <c r="D211" s="1263"/>
      <c r="E211" s="1263"/>
      <c r="F211" s="1264"/>
      <c r="G211" s="1268"/>
      <c r="H211" s="1268"/>
      <c r="I211" s="1268"/>
      <c r="J211" s="1375"/>
      <c r="K211" s="1268"/>
      <c r="L211" s="1454"/>
      <c r="M211" s="1456"/>
      <c r="N211" s="1373" t="str">
        <f>IF('別紙様式2-2（４・５月分）'!Q162="","",'別紙様式2-2（４・５月分）'!Q162)</f>
        <v/>
      </c>
      <c r="O211" s="1370"/>
      <c r="P211" s="1386"/>
      <c r="Q211" s="1387"/>
      <c r="R211" s="1388"/>
      <c r="S211" s="1396"/>
      <c r="T211" s="1417"/>
      <c r="U211" s="1563"/>
      <c r="V211" s="1461"/>
      <c r="W211" s="1354"/>
      <c r="X211" s="1555"/>
      <c r="Y211" s="1358"/>
      <c r="Z211" s="1555"/>
      <c r="AA211" s="1358"/>
      <c r="AB211" s="1555"/>
      <c r="AC211" s="1358"/>
      <c r="AD211" s="1555"/>
      <c r="AE211" s="1358"/>
      <c r="AF211" s="1358"/>
      <c r="AG211" s="1358"/>
      <c r="AH211" s="1364"/>
      <c r="AI211" s="1485"/>
      <c r="AJ211" s="1557"/>
      <c r="AK211" s="1585"/>
      <c r="AL211" s="1561"/>
      <c r="AM211" s="1573"/>
      <c r="AN211" s="1575"/>
      <c r="AO211" s="1407"/>
      <c r="AP211" s="1567"/>
      <c r="AQ211" s="1407"/>
      <c r="AR211" s="1587"/>
      <c r="AS211" s="1569"/>
      <c r="AT211" s="1535" t="str">
        <f t="shared" ref="AT211" si="190">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50"/>
      <c r="B212" s="1286"/>
      <c r="C212" s="1263"/>
      <c r="D212" s="1263"/>
      <c r="E212" s="1263"/>
      <c r="F212" s="1264"/>
      <c r="G212" s="1268"/>
      <c r="H212" s="1268"/>
      <c r="I212" s="1268"/>
      <c r="J212" s="1375"/>
      <c r="K212" s="1268"/>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0"/>
      <c r="V212" s="1466" t="str">
        <f>IFERROR(VLOOKUP(K210,【参考】数式用!$A$5:$AB$27,MATCH(U212,【参考】数式用!$B$4:$AB$4,0)+1,0),"")</f>
        <v/>
      </c>
      <c r="W212" s="1468" t="s">
        <v>19</v>
      </c>
      <c r="X212" s="1538"/>
      <c r="Y212" s="1410" t="s">
        <v>10</v>
      </c>
      <c r="Z212" s="1538"/>
      <c r="AA212" s="1410" t="s">
        <v>45</v>
      </c>
      <c r="AB212" s="1538"/>
      <c r="AC212" s="1410" t="s">
        <v>10</v>
      </c>
      <c r="AD212" s="1538"/>
      <c r="AE212" s="1410" t="s">
        <v>2188</v>
      </c>
      <c r="AF212" s="1410" t="s">
        <v>24</v>
      </c>
      <c r="AG212" s="1410" t="str">
        <f>IF(X212&gt;=1,(AB212*12+AD212)-(X212*12+Z212)+1,"")</f>
        <v/>
      </c>
      <c r="AH212" s="1412" t="s">
        <v>38</v>
      </c>
      <c r="AI212" s="1414" t="str">
        <f t="shared" ref="AI212" si="191">IFERROR(ROUNDDOWN(ROUND(L210*V212,0)*M210,0)*AG212,"")</f>
        <v/>
      </c>
      <c r="AJ212" s="1578" t="str">
        <f>IFERROR(ROUNDDOWN(ROUND((L210*(V212-AX210)),0)*M210,0)*AG212,"")</f>
        <v/>
      </c>
      <c r="AK212" s="1497" t="str">
        <f>IFERROR(ROUNDDOWN(ROUNDDOWN(ROUND(L210*VLOOKUP(K210,【参考】数式用!$A$5:$AB$27,MATCH("新加算Ⅳ",【参考】数式用!$B$4:$AB$4,0)+1,0),0)*M210,0)*AG212*0.5,0),"")</f>
        <v/>
      </c>
      <c r="AL212" s="1580"/>
      <c r="AM212" s="1588" t="str">
        <f>IFERROR(IF('別紙様式2-2（４・５月分）'!Q163="ベア加算","", IF(OR(U212="新加算Ⅰ",U212="新加算Ⅱ",U212="新加算Ⅲ",U212="新加算Ⅳ"),ROUNDDOWN(ROUND(L210*VLOOKUP(K210,【参考】数式用!$A$5:$I$27,MATCH("ベア加算",【参考】数式用!$B$4:$I$4,0)+1,0),0)*M210,0)*AG212,"")),"")</f>
        <v/>
      </c>
      <c r="AN212" s="1544"/>
      <c r="AO212" s="1536"/>
      <c r="AP212" s="1548"/>
      <c r="AQ212" s="1536"/>
      <c r="AR212" s="1550"/>
      <c r="AS212" s="1552"/>
      <c r="AT212" s="1535"/>
      <c r="AU212" s="554"/>
      <c r="AV212" s="1496" t="str">
        <f>IF(AND(AB210&lt;&gt;7,AD210&lt;&gt;3),"V列に色付け","")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69"/>
      <c r="H213" s="1269"/>
      <c r="I213" s="1269"/>
      <c r="J213" s="1376"/>
      <c r="K213" s="1269"/>
      <c r="L213" s="1455"/>
      <c r="M213" s="1457"/>
      <c r="N213" s="662" t="str">
        <f>IF('別紙様式2-2（４・５月分）'!Q163="","",'別紙様式2-2（４・５月分）'!Q163)</f>
        <v/>
      </c>
      <c r="O213" s="1372"/>
      <c r="P213" s="1394"/>
      <c r="Q213" s="1508"/>
      <c r="R213" s="1392"/>
      <c r="S213" s="1398"/>
      <c r="T213" s="1463"/>
      <c r="U213" s="1571"/>
      <c r="V213" s="1467"/>
      <c r="W213" s="1469"/>
      <c r="X213" s="1539"/>
      <c r="Y213" s="1411"/>
      <c r="Z213" s="1539"/>
      <c r="AA213" s="1411"/>
      <c r="AB213" s="1539"/>
      <c r="AC213" s="1411"/>
      <c r="AD213" s="1539"/>
      <c r="AE213" s="1411"/>
      <c r="AF213" s="1411"/>
      <c r="AG213" s="1411"/>
      <c r="AH213" s="1413"/>
      <c r="AI213" s="1415"/>
      <c r="AJ213" s="1579"/>
      <c r="AK213" s="1498"/>
      <c r="AL213" s="1581"/>
      <c r="AM213" s="1589"/>
      <c r="AN213" s="1545"/>
      <c r="AO213" s="1537"/>
      <c r="AP213" s="1549"/>
      <c r="AQ213" s="1537"/>
      <c r="AR213" s="1551"/>
      <c r="AS213" s="1553"/>
      <c r="AT213" s="684" t="str">
        <f t="shared" ref="AT213" si="192">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85" t="str">
        <f>IF(基本情報入力シート!C104="","",基本情報入力シート!C104)</f>
        <v/>
      </c>
      <c r="C214" s="1261"/>
      <c r="D214" s="1261"/>
      <c r="E214" s="1261"/>
      <c r="F214" s="1262"/>
      <c r="G214" s="1267" t="str">
        <f>IF(基本情報入力シート!M104="","",基本情報入力シート!M104)</f>
        <v/>
      </c>
      <c r="H214" s="1267" t="str">
        <f>IF(基本情報入力シート!R104="","",基本情報入力シート!R104)</f>
        <v/>
      </c>
      <c r="I214" s="1267" t="str">
        <f>IF(基本情報入力シート!W104="","",基本情報入力シート!W104)</f>
        <v/>
      </c>
      <c r="J214" s="1382" t="str">
        <f>IF(基本情報入力シート!X104="","",基本情報入力シート!X104)</f>
        <v/>
      </c>
      <c r="K214" s="1267"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2" t="str">
        <f>IF('別紙様式2-3（６月以降分）'!U214="","",'別紙様式2-3（６月以降分）'!U214)</f>
        <v/>
      </c>
      <c r="V214" s="1460" t="str">
        <f>IFERROR(VLOOKUP(K214,【参考】数式用!$A$5:$AB$27,MATCH(U214,【参考】数式用!$B$4:$AB$4,0)+1,0),"")</f>
        <v/>
      </c>
      <c r="W214" s="1353" t="s">
        <v>19</v>
      </c>
      <c r="X214" s="1554">
        <f>'別紙様式2-3（６月以降分）'!X214</f>
        <v>6</v>
      </c>
      <c r="Y214" s="1357" t="s">
        <v>10</v>
      </c>
      <c r="Z214" s="1554">
        <f>'別紙様式2-3（６月以降分）'!Z214</f>
        <v>6</v>
      </c>
      <c r="AA214" s="1357" t="s">
        <v>45</v>
      </c>
      <c r="AB214" s="1554">
        <f>'別紙様式2-3（６月以降分）'!AB214</f>
        <v>7</v>
      </c>
      <c r="AC214" s="1357" t="s">
        <v>10</v>
      </c>
      <c r="AD214" s="1554">
        <f>'別紙様式2-3（６月以降分）'!AD214</f>
        <v>3</v>
      </c>
      <c r="AE214" s="1357" t="s">
        <v>2188</v>
      </c>
      <c r="AF214" s="1357" t="s">
        <v>24</v>
      </c>
      <c r="AG214" s="1357">
        <f>IF(X214&gt;=1,(AB214*12+AD214)-(X214*12+Z214)+1,"")</f>
        <v>10</v>
      </c>
      <c r="AH214" s="1363" t="s">
        <v>38</v>
      </c>
      <c r="AI214" s="1484" t="str">
        <f>'別紙様式2-3（６月以降分）'!AI214</f>
        <v/>
      </c>
      <c r="AJ214" s="1556" t="str">
        <f>'別紙様式2-3（６月以降分）'!AJ214</f>
        <v/>
      </c>
      <c r="AK214" s="1584">
        <f>'別紙様式2-3（６月以降分）'!AK214</f>
        <v>0</v>
      </c>
      <c r="AL214" s="1560" t="str">
        <f>IF('別紙様式2-3（６月以降分）'!AL214="","",'別紙様式2-3（６月以降分）'!AL214)</f>
        <v/>
      </c>
      <c r="AM214" s="1572">
        <f>'別紙様式2-3（６月以降分）'!AM214</f>
        <v>0</v>
      </c>
      <c r="AN214" s="1574"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68" t="str">
        <f>IF('別紙様式2-3（６月以降分）'!AS214="","",'別紙様式2-3（６月以降分）'!AS214)</f>
        <v/>
      </c>
      <c r="AT214" s="679" t="str">
        <f t="shared" ref="AT214" si="193">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86"/>
      <c r="C215" s="1263"/>
      <c r="D215" s="1263"/>
      <c r="E215" s="1263"/>
      <c r="F215" s="1264"/>
      <c r="G215" s="1268"/>
      <c r="H215" s="1268"/>
      <c r="I215" s="1268"/>
      <c r="J215" s="1375"/>
      <c r="K215" s="1268"/>
      <c r="L215" s="1454"/>
      <c r="M215" s="1451"/>
      <c r="N215" s="1373" t="str">
        <f>IF('別紙様式2-2（４・５月分）'!Q165="","",'別紙様式2-2（４・５月分）'!Q165)</f>
        <v/>
      </c>
      <c r="O215" s="1370"/>
      <c r="P215" s="1386"/>
      <c r="Q215" s="1387"/>
      <c r="R215" s="1388"/>
      <c r="S215" s="1396"/>
      <c r="T215" s="1417"/>
      <c r="U215" s="1563"/>
      <c r="V215" s="1461"/>
      <c r="W215" s="1354"/>
      <c r="X215" s="1555"/>
      <c r="Y215" s="1358"/>
      <c r="Z215" s="1555"/>
      <c r="AA215" s="1358"/>
      <c r="AB215" s="1555"/>
      <c r="AC215" s="1358"/>
      <c r="AD215" s="1555"/>
      <c r="AE215" s="1358"/>
      <c r="AF215" s="1358"/>
      <c r="AG215" s="1358"/>
      <c r="AH215" s="1364"/>
      <c r="AI215" s="1485"/>
      <c r="AJ215" s="1557"/>
      <c r="AK215" s="1585"/>
      <c r="AL215" s="1561"/>
      <c r="AM215" s="1573"/>
      <c r="AN215" s="1575"/>
      <c r="AO215" s="1407"/>
      <c r="AP215" s="1567"/>
      <c r="AQ215" s="1407"/>
      <c r="AR215" s="1587"/>
      <c r="AS215" s="1569"/>
      <c r="AT215" s="1535" t="str">
        <f t="shared" ref="AT215" si="194">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50"/>
      <c r="B216" s="1286"/>
      <c r="C216" s="1263"/>
      <c r="D216" s="1263"/>
      <c r="E216" s="1263"/>
      <c r="F216" s="1264"/>
      <c r="G216" s="1268"/>
      <c r="H216" s="1268"/>
      <c r="I216" s="1268"/>
      <c r="J216" s="1375"/>
      <c r="K216" s="1268"/>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0"/>
      <c r="V216" s="1466" t="str">
        <f>IFERROR(VLOOKUP(K214,【参考】数式用!$A$5:$AB$27,MATCH(U216,【参考】数式用!$B$4:$AB$4,0)+1,0),"")</f>
        <v/>
      </c>
      <c r="W216" s="1468" t="s">
        <v>19</v>
      </c>
      <c r="X216" s="1538"/>
      <c r="Y216" s="1410" t="s">
        <v>10</v>
      </c>
      <c r="Z216" s="1538"/>
      <c r="AA216" s="1410" t="s">
        <v>45</v>
      </c>
      <c r="AB216" s="1538"/>
      <c r="AC216" s="1410" t="s">
        <v>10</v>
      </c>
      <c r="AD216" s="1538"/>
      <c r="AE216" s="1410" t="s">
        <v>2188</v>
      </c>
      <c r="AF216" s="1410" t="s">
        <v>24</v>
      </c>
      <c r="AG216" s="1410" t="str">
        <f>IF(X216&gt;=1,(AB216*12+AD216)-(X216*12+Z216)+1,"")</f>
        <v/>
      </c>
      <c r="AH216" s="1412" t="s">
        <v>38</v>
      </c>
      <c r="AI216" s="1414" t="str">
        <f t="shared" ref="AI216" si="195">IFERROR(ROUNDDOWN(ROUND(L214*V216,0)*M214,0)*AG216,"")</f>
        <v/>
      </c>
      <c r="AJ216" s="1578" t="str">
        <f>IFERROR(ROUNDDOWN(ROUND((L214*(V216-AX214)),0)*M214,0)*AG216,"")</f>
        <v/>
      </c>
      <c r="AK216" s="1497" t="str">
        <f>IFERROR(ROUNDDOWN(ROUNDDOWN(ROUND(L214*VLOOKUP(K214,【参考】数式用!$A$5:$AB$27,MATCH("新加算Ⅳ",【参考】数式用!$B$4:$AB$4,0)+1,0),0)*M214,0)*AG216*0.5,0),"")</f>
        <v/>
      </c>
      <c r="AL216" s="1580"/>
      <c r="AM216" s="1588" t="str">
        <f>IFERROR(IF('別紙様式2-2（４・５月分）'!Q166="ベア加算","", IF(OR(U216="新加算Ⅰ",U216="新加算Ⅱ",U216="新加算Ⅲ",U216="新加算Ⅳ"),ROUNDDOWN(ROUND(L214*VLOOKUP(K214,【参考】数式用!$A$5:$I$27,MATCH("ベア加算",【参考】数式用!$B$4:$I$4,0)+1,0),0)*M214,0)*AG216,"")),"")</f>
        <v/>
      </c>
      <c r="AN216" s="1544"/>
      <c r="AO216" s="1536"/>
      <c r="AP216" s="1548"/>
      <c r="AQ216" s="1536"/>
      <c r="AR216" s="1550"/>
      <c r="AS216" s="1552"/>
      <c r="AT216" s="1535"/>
      <c r="AU216" s="554"/>
      <c r="AV216" s="1496" t="str">
        <f>IF(AND(AB214&lt;&gt;7,AD214&lt;&gt;3),"V列に色付け","")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69"/>
      <c r="H217" s="1269"/>
      <c r="I217" s="1269"/>
      <c r="J217" s="1376"/>
      <c r="K217" s="1269"/>
      <c r="L217" s="1455"/>
      <c r="M217" s="1452"/>
      <c r="N217" s="662" t="str">
        <f>IF('別紙様式2-2（４・５月分）'!Q166="","",'別紙様式2-2（４・５月分）'!Q166)</f>
        <v/>
      </c>
      <c r="O217" s="1372"/>
      <c r="P217" s="1394"/>
      <c r="Q217" s="1508"/>
      <c r="R217" s="1392"/>
      <c r="S217" s="1398"/>
      <c r="T217" s="1463"/>
      <c r="U217" s="1571"/>
      <c r="V217" s="1467"/>
      <c r="W217" s="1469"/>
      <c r="X217" s="1539"/>
      <c r="Y217" s="1411"/>
      <c r="Z217" s="1539"/>
      <c r="AA217" s="1411"/>
      <c r="AB217" s="1539"/>
      <c r="AC217" s="1411"/>
      <c r="AD217" s="1539"/>
      <c r="AE217" s="1411"/>
      <c r="AF217" s="1411"/>
      <c r="AG217" s="1411"/>
      <c r="AH217" s="1413"/>
      <c r="AI217" s="1415"/>
      <c r="AJ217" s="1579"/>
      <c r="AK217" s="1498"/>
      <c r="AL217" s="1581"/>
      <c r="AM217" s="1589"/>
      <c r="AN217" s="1545"/>
      <c r="AO217" s="1537"/>
      <c r="AP217" s="1549"/>
      <c r="AQ217" s="1537"/>
      <c r="AR217" s="1551"/>
      <c r="AS217" s="1553"/>
      <c r="AT217" s="684" t="str">
        <f t="shared" ref="AT217" si="19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51">
        <v>52</v>
      </c>
      <c r="B218" s="1286" t="str">
        <f>IF(基本情報入力シート!C105="","",基本情報入力シート!C105)</f>
        <v/>
      </c>
      <c r="C218" s="1263"/>
      <c r="D218" s="1263"/>
      <c r="E218" s="1263"/>
      <c r="F218" s="1264"/>
      <c r="G218" s="1268" t="str">
        <f>IF(基本情報入力シート!M105="","",基本情報入力シート!M105)</f>
        <v/>
      </c>
      <c r="H218" s="1268" t="str">
        <f>IF(基本情報入力シート!R105="","",基本情報入力シート!R105)</f>
        <v/>
      </c>
      <c r="I218" s="1268" t="str">
        <f>IF(基本情報入力シート!W105="","",基本情報入力シート!W105)</f>
        <v/>
      </c>
      <c r="J218" s="1375" t="str">
        <f>IF(基本情報入力シート!X105="","",基本情報入力シート!X105)</f>
        <v/>
      </c>
      <c r="K218" s="1268"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2" t="str">
        <f>IF('別紙様式2-3（６月以降分）'!U218="","",'別紙様式2-3（６月以降分）'!U218)</f>
        <v/>
      </c>
      <c r="V218" s="1460" t="str">
        <f>IFERROR(VLOOKUP(K218,【参考】数式用!$A$5:$AB$27,MATCH(U218,【参考】数式用!$B$4:$AB$4,0)+1,0),"")</f>
        <v/>
      </c>
      <c r="W218" s="1353" t="s">
        <v>19</v>
      </c>
      <c r="X218" s="1554">
        <f>'別紙様式2-3（６月以降分）'!X218</f>
        <v>6</v>
      </c>
      <c r="Y218" s="1357" t="s">
        <v>10</v>
      </c>
      <c r="Z218" s="1554">
        <f>'別紙様式2-3（６月以降分）'!Z218</f>
        <v>6</v>
      </c>
      <c r="AA218" s="1357" t="s">
        <v>45</v>
      </c>
      <c r="AB218" s="1554">
        <f>'別紙様式2-3（６月以降分）'!AB218</f>
        <v>7</v>
      </c>
      <c r="AC218" s="1357" t="s">
        <v>10</v>
      </c>
      <c r="AD218" s="1554">
        <f>'別紙様式2-3（６月以降分）'!AD218</f>
        <v>3</v>
      </c>
      <c r="AE218" s="1357" t="s">
        <v>2188</v>
      </c>
      <c r="AF218" s="1357" t="s">
        <v>24</v>
      </c>
      <c r="AG218" s="1357">
        <f>IF(X218&gt;=1,(AB218*12+AD218)-(X218*12+Z218)+1,"")</f>
        <v>10</v>
      </c>
      <c r="AH218" s="1363" t="s">
        <v>38</v>
      </c>
      <c r="AI218" s="1484" t="str">
        <f>'別紙様式2-3（６月以降分）'!AI218</f>
        <v/>
      </c>
      <c r="AJ218" s="1556" t="str">
        <f>'別紙様式2-3（６月以降分）'!AJ218</f>
        <v/>
      </c>
      <c r="AK218" s="1584">
        <f>'別紙様式2-3（６月以降分）'!AK218</f>
        <v>0</v>
      </c>
      <c r="AL218" s="1560" t="str">
        <f>IF('別紙様式2-3（６月以降分）'!AL218="","",'別紙様式2-3（６月以降分）'!AL218)</f>
        <v/>
      </c>
      <c r="AM218" s="1572">
        <f>'別紙様式2-3（６月以降分）'!AM218</f>
        <v>0</v>
      </c>
      <c r="AN218" s="1574"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68" t="str">
        <f>IF('別紙様式2-3（６月以降分）'!AS218="","",'別紙様式2-3（６月以降分）'!AS218)</f>
        <v/>
      </c>
      <c r="AT218" s="679" t="str">
        <f t="shared" ref="AT218" si="19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86"/>
      <c r="C219" s="1263"/>
      <c r="D219" s="1263"/>
      <c r="E219" s="1263"/>
      <c r="F219" s="1264"/>
      <c r="G219" s="1268"/>
      <c r="H219" s="1268"/>
      <c r="I219" s="1268"/>
      <c r="J219" s="1375"/>
      <c r="K219" s="1268"/>
      <c r="L219" s="1454"/>
      <c r="M219" s="1456"/>
      <c r="N219" s="1373" t="str">
        <f>IF('別紙様式2-2（４・５月分）'!Q168="","",'別紙様式2-2（４・５月分）'!Q168)</f>
        <v/>
      </c>
      <c r="O219" s="1370"/>
      <c r="P219" s="1386"/>
      <c r="Q219" s="1387"/>
      <c r="R219" s="1388"/>
      <c r="S219" s="1396"/>
      <c r="T219" s="1417"/>
      <c r="U219" s="1563"/>
      <c r="V219" s="1461"/>
      <c r="W219" s="1354"/>
      <c r="X219" s="1555"/>
      <c r="Y219" s="1358"/>
      <c r="Z219" s="1555"/>
      <c r="AA219" s="1358"/>
      <c r="AB219" s="1555"/>
      <c r="AC219" s="1358"/>
      <c r="AD219" s="1555"/>
      <c r="AE219" s="1358"/>
      <c r="AF219" s="1358"/>
      <c r="AG219" s="1358"/>
      <c r="AH219" s="1364"/>
      <c r="AI219" s="1485"/>
      <c r="AJ219" s="1557"/>
      <c r="AK219" s="1585"/>
      <c r="AL219" s="1561"/>
      <c r="AM219" s="1573"/>
      <c r="AN219" s="1575"/>
      <c r="AO219" s="1407"/>
      <c r="AP219" s="1567"/>
      <c r="AQ219" s="1407"/>
      <c r="AR219" s="1587"/>
      <c r="AS219" s="1569"/>
      <c r="AT219" s="1535" t="str">
        <f t="shared" ref="AT219" si="19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50"/>
      <c r="B220" s="1286"/>
      <c r="C220" s="1263"/>
      <c r="D220" s="1263"/>
      <c r="E220" s="1263"/>
      <c r="F220" s="1264"/>
      <c r="G220" s="1268"/>
      <c r="H220" s="1268"/>
      <c r="I220" s="1268"/>
      <c r="J220" s="1375"/>
      <c r="K220" s="1268"/>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0"/>
      <c r="V220" s="1466" t="str">
        <f>IFERROR(VLOOKUP(K218,【参考】数式用!$A$5:$AB$27,MATCH(U220,【参考】数式用!$B$4:$AB$4,0)+1,0),"")</f>
        <v/>
      </c>
      <c r="W220" s="1468" t="s">
        <v>19</v>
      </c>
      <c r="X220" s="1538"/>
      <c r="Y220" s="1410" t="s">
        <v>10</v>
      </c>
      <c r="Z220" s="1538"/>
      <c r="AA220" s="1410" t="s">
        <v>45</v>
      </c>
      <c r="AB220" s="1538"/>
      <c r="AC220" s="1410" t="s">
        <v>10</v>
      </c>
      <c r="AD220" s="1538"/>
      <c r="AE220" s="1410" t="s">
        <v>2188</v>
      </c>
      <c r="AF220" s="1410" t="s">
        <v>24</v>
      </c>
      <c r="AG220" s="1410" t="str">
        <f>IF(X220&gt;=1,(AB220*12+AD220)-(X220*12+Z220)+1,"")</f>
        <v/>
      </c>
      <c r="AH220" s="1412" t="s">
        <v>38</v>
      </c>
      <c r="AI220" s="1414" t="str">
        <f t="shared" ref="AI220" si="199">IFERROR(ROUNDDOWN(ROUND(L218*V220,0)*M218,0)*AG220,"")</f>
        <v/>
      </c>
      <c r="AJ220" s="1578" t="str">
        <f>IFERROR(ROUNDDOWN(ROUND((L218*(V220-AX218)),0)*M218,0)*AG220,"")</f>
        <v/>
      </c>
      <c r="AK220" s="1497" t="str">
        <f>IFERROR(ROUNDDOWN(ROUNDDOWN(ROUND(L218*VLOOKUP(K218,【参考】数式用!$A$5:$AB$27,MATCH("新加算Ⅳ",【参考】数式用!$B$4:$AB$4,0)+1,0),0)*M218,0)*AG220*0.5,0),"")</f>
        <v/>
      </c>
      <c r="AL220" s="1580"/>
      <c r="AM220" s="1588" t="str">
        <f>IFERROR(IF('別紙様式2-2（４・５月分）'!Q169="ベア加算","", IF(OR(U220="新加算Ⅰ",U220="新加算Ⅱ",U220="新加算Ⅲ",U220="新加算Ⅳ"),ROUNDDOWN(ROUND(L218*VLOOKUP(K218,【参考】数式用!$A$5:$I$27,MATCH("ベア加算",【参考】数式用!$B$4:$I$4,0)+1,0),0)*M218,0)*AG220,"")),"")</f>
        <v/>
      </c>
      <c r="AN220" s="1544"/>
      <c r="AO220" s="1536"/>
      <c r="AP220" s="1548"/>
      <c r="AQ220" s="1536"/>
      <c r="AR220" s="1550"/>
      <c r="AS220" s="1552"/>
      <c r="AT220" s="1535"/>
      <c r="AU220" s="554"/>
      <c r="AV220" s="1496" t="str">
        <f>IF(AND(AB218&lt;&gt;7,AD218&lt;&gt;3),"V列に色付け","")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69"/>
      <c r="H221" s="1269"/>
      <c r="I221" s="1269"/>
      <c r="J221" s="1376"/>
      <c r="K221" s="1269"/>
      <c r="L221" s="1455"/>
      <c r="M221" s="1457"/>
      <c r="N221" s="662" t="str">
        <f>IF('別紙様式2-2（４・５月分）'!Q169="","",'別紙様式2-2（４・５月分）'!Q169)</f>
        <v/>
      </c>
      <c r="O221" s="1372"/>
      <c r="P221" s="1394"/>
      <c r="Q221" s="1508"/>
      <c r="R221" s="1392"/>
      <c r="S221" s="1398"/>
      <c r="T221" s="1463"/>
      <c r="U221" s="1571"/>
      <c r="V221" s="1467"/>
      <c r="W221" s="1469"/>
      <c r="X221" s="1539"/>
      <c r="Y221" s="1411"/>
      <c r="Z221" s="1539"/>
      <c r="AA221" s="1411"/>
      <c r="AB221" s="1539"/>
      <c r="AC221" s="1411"/>
      <c r="AD221" s="1539"/>
      <c r="AE221" s="1411"/>
      <c r="AF221" s="1411"/>
      <c r="AG221" s="1411"/>
      <c r="AH221" s="1413"/>
      <c r="AI221" s="1415"/>
      <c r="AJ221" s="1579"/>
      <c r="AK221" s="1498"/>
      <c r="AL221" s="1581"/>
      <c r="AM221" s="1589"/>
      <c r="AN221" s="1545"/>
      <c r="AO221" s="1537"/>
      <c r="AP221" s="1549"/>
      <c r="AQ221" s="1537"/>
      <c r="AR221" s="1551"/>
      <c r="AS221" s="1553"/>
      <c r="AT221" s="684" t="str">
        <f t="shared" ref="AT221" si="200">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85" t="str">
        <f>IF(基本情報入力シート!C106="","",基本情報入力シート!C106)</f>
        <v/>
      </c>
      <c r="C222" s="1261"/>
      <c r="D222" s="1261"/>
      <c r="E222" s="1261"/>
      <c r="F222" s="1262"/>
      <c r="G222" s="1267" t="str">
        <f>IF(基本情報入力シート!M106="","",基本情報入力シート!M106)</f>
        <v/>
      </c>
      <c r="H222" s="1267" t="str">
        <f>IF(基本情報入力シート!R106="","",基本情報入力シート!R106)</f>
        <v/>
      </c>
      <c r="I222" s="1267" t="str">
        <f>IF(基本情報入力シート!W106="","",基本情報入力シート!W106)</f>
        <v/>
      </c>
      <c r="J222" s="1382" t="str">
        <f>IF(基本情報入力シート!X106="","",基本情報入力シート!X106)</f>
        <v/>
      </c>
      <c r="K222" s="1267"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2" t="str">
        <f>IF('別紙様式2-3（６月以降分）'!U222="","",'別紙様式2-3（６月以降分）'!U222)</f>
        <v/>
      </c>
      <c r="V222" s="1460" t="str">
        <f>IFERROR(VLOOKUP(K222,【参考】数式用!$A$5:$AB$27,MATCH(U222,【参考】数式用!$B$4:$AB$4,0)+1,0),"")</f>
        <v/>
      </c>
      <c r="W222" s="1353" t="s">
        <v>19</v>
      </c>
      <c r="X222" s="1554">
        <f>'別紙様式2-3（６月以降分）'!X222</f>
        <v>6</v>
      </c>
      <c r="Y222" s="1357" t="s">
        <v>10</v>
      </c>
      <c r="Z222" s="1554">
        <f>'別紙様式2-3（６月以降分）'!Z222</f>
        <v>6</v>
      </c>
      <c r="AA222" s="1357" t="s">
        <v>45</v>
      </c>
      <c r="AB222" s="1554">
        <f>'別紙様式2-3（６月以降分）'!AB222</f>
        <v>7</v>
      </c>
      <c r="AC222" s="1357" t="s">
        <v>10</v>
      </c>
      <c r="AD222" s="1554">
        <f>'別紙様式2-3（６月以降分）'!AD222</f>
        <v>3</v>
      </c>
      <c r="AE222" s="1357" t="s">
        <v>2188</v>
      </c>
      <c r="AF222" s="1357" t="s">
        <v>24</v>
      </c>
      <c r="AG222" s="1357">
        <f>IF(X222&gt;=1,(AB222*12+AD222)-(X222*12+Z222)+1,"")</f>
        <v>10</v>
      </c>
      <c r="AH222" s="1363" t="s">
        <v>38</v>
      </c>
      <c r="AI222" s="1484" t="str">
        <f>'別紙様式2-3（６月以降分）'!AI222</f>
        <v/>
      </c>
      <c r="AJ222" s="1556" t="str">
        <f>'別紙様式2-3（６月以降分）'!AJ222</f>
        <v/>
      </c>
      <c r="AK222" s="1584">
        <f>'別紙様式2-3（６月以降分）'!AK222</f>
        <v>0</v>
      </c>
      <c r="AL222" s="1560" t="str">
        <f>IF('別紙様式2-3（６月以降分）'!AL222="","",'別紙様式2-3（６月以降分）'!AL222)</f>
        <v/>
      </c>
      <c r="AM222" s="1572">
        <f>'別紙様式2-3（６月以降分）'!AM222</f>
        <v>0</v>
      </c>
      <c r="AN222" s="1574"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68" t="str">
        <f>IF('別紙様式2-3（６月以降分）'!AS222="","",'別紙様式2-3（６月以降分）'!AS222)</f>
        <v/>
      </c>
      <c r="AT222" s="679" t="str">
        <f t="shared" ref="AT222" si="201">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86"/>
      <c r="C223" s="1263"/>
      <c r="D223" s="1263"/>
      <c r="E223" s="1263"/>
      <c r="F223" s="1264"/>
      <c r="G223" s="1268"/>
      <c r="H223" s="1268"/>
      <c r="I223" s="1268"/>
      <c r="J223" s="1375"/>
      <c r="K223" s="1268"/>
      <c r="L223" s="1454"/>
      <c r="M223" s="1451"/>
      <c r="N223" s="1373" t="str">
        <f>IF('別紙様式2-2（４・５月分）'!Q171="","",'別紙様式2-2（４・５月分）'!Q171)</f>
        <v/>
      </c>
      <c r="O223" s="1370"/>
      <c r="P223" s="1386"/>
      <c r="Q223" s="1387"/>
      <c r="R223" s="1388"/>
      <c r="S223" s="1396"/>
      <c r="T223" s="1417"/>
      <c r="U223" s="1563"/>
      <c r="V223" s="1461"/>
      <c r="W223" s="1354"/>
      <c r="X223" s="1555"/>
      <c r="Y223" s="1358"/>
      <c r="Z223" s="1555"/>
      <c r="AA223" s="1358"/>
      <c r="AB223" s="1555"/>
      <c r="AC223" s="1358"/>
      <c r="AD223" s="1555"/>
      <c r="AE223" s="1358"/>
      <c r="AF223" s="1358"/>
      <c r="AG223" s="1358"/>
      <c r="AH223" s="1364"/>
      <c r="AI223" s="1485"/>
      <c r="AJ223" s="1557"/>
      <c r="AK223" s="1585"/>
      <c r="AL223" s="1561"/>
      <c r="AM223" s="1573"/>
      <c r="AN223" s="1575"/>
      <c r="AO223" s="1407"/>
      <c r="AP223" s="1567"/>
      <c r="AQ223" s="1407"/>
      <c r="AR223" s="1587"/>
      <c r="AS223" s="1569"/>
      <c r="AT223" s="1535" t="str">
        <f t="shared" ref="AT223" si="202">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50"/>
      <c r="B224" s="1286"/>
      <c r="C224" s="1263"/>
      <c r="D224" s="1263"/>
      <c r="E224" s="1263"/>
      <c r="F224" s="1264"/>
      <c r="G224" s="1268"/>
      <c r="H224" s="1268"/>
      <c r="I224" s="1268"/>
      <c r="J224" s="1375"/>
      <c r="K224" s="1268"/>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0"/>
      <c r="V224" s="1466" t="str">
        <f>IFERROR(VLOOKUP(K222,【参考】数式用!$A$5:$AB$27,MATCH(U224,【参考】数式用!$B$4:$AB$4,0)+1,0),"")</f>
        <v/>
      </c>
      <c r="W224" s="1468" t="s">
        <v>19</v>
      </c>
      <c r="X224" s="1538"/>
      <c r="Y224" s="1410" t="s">
        <v>10</v>
      </c>
      <c r="Z224" s="1538"/>
      <c r="AA224" s="1410" t="s">
        <v>45</v>
      </c>
      <c r="AB224" s="1538"/>
      <c r="AC224" s="1410" t="s">
        <v>10</v>
      </c>
      <c r="AD224" s="1538"/>
      <c r="AE224" s="1410" t="s">
        <v>2188</v>
      </c>
      <c r="AF224" s="1410" t="s">
        <v>24</v>
      </c>
      <c r="AG224" s="1410" t="str">
        <f>IF(X224&gt;=1,(AB224*12+AD224)-(X224*12+Z224)+1,"")</f>
        <v/>
      </c>
      <c r="AH224" s="1412" t="s">
        <v>38</v>
      </c>
      <c r="AI224" s="1414" t="str">
        <f t="shared" ref="AI224" si="203">IFERROR(ROUNDDOWN(ROUND(L222*V224,0)*M222,0)*AG224,"")</f>
        <v/>
      </c>
      <c r="AJ224" s="1578" t="str">
        <f>IFERROR(ROUNDDOWN(ROUND((L222*(V224-AX222)),0)*M222,0)*AG224,"")</f>
        <v/>
      </c>
      <c r="AK224" s="1497" t="str">
        <f>IFERROR(ROUNDDOWN(ROUNDDOWN(ROUND(L222*VLOOKUP(K222,【参考】数式用!$A$5:$AB$27,MATCH("新加算Ⅳ",【参考】数式用!$B$4:$AB$4,0)+1,0),0)*M222,0)*AG224*0.5,0),"")</f>
        <v/>
      </c>
      <c r="AL224" s="1580"/>
      <c r="AM224" s="1588" t="str">
        <f>IFERROR(IF('別紙様式2-2（４・５月分）'!Q172="ベア加算","", IF(OR(U224="新加算Ⅰ",U224="新加算Ⅱ",U224="新加算Ⅲ",U224="新加算Ⅳ"),ROUNDDOWN(ROUND(L222*VLOOKUP(K222,【参考】数式用!$A$5:$I$27,MATCH("ベア加算",【参考】数式用!$B$4:$I$4,0)+1,0),0)*M222,0)*AG224,"")),"")</f>
        <v/>
      </c>
      <c r="AN224" s="1544"/>
      <c r="AO224" s="1536"/>
      <c r="AP224" s="1548"/>
      <c r="AQ224" s="1536"/>
      <c r="AR224" s="1550"/>
      <c r="AS224" s="1552"/>
      <c r="AT224" s="1535"/>
      <c r="AU224" s="554"/>
      <c r="AV224" s="1496" t="str">
        <f>IF(AND(AB222&lt;&gt;7,AD222&lt;&gt;3),"V列に色付け","")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69"/>
      <c r="H225" s="1269"/>
      <c r="I225" s="1269"/>
      <c r="J225" s="1376"/>
      <c r="K225" s="1269"/>
      <c r="L225" s="1455"/>
      <c r="M225" s="1452"/>
      <c r="N225" s="662" t="str">
        <f>IF('別紙様式2-2（４・５月分）'!Q172="","",'別紙様式2-2（４・５月分）'!Q172)</f>
        <v/>
      </c>
      <c r="O225" s="1372"/>
      <c r="P225" s="1394"/>
      <c r="Q225" s="1508"/>
      <c r="R225" s="1392"/>
      <c r="S225" s="1398"/>
      <c r="T225" s="1463"/>
      <c r="U225" s="1571"/>
      <c r="V225" s="1467"/>
      <c r="W225" s="1469"/>
      <c r="X225" s="1539"/>
      <c r="Y225" s="1411"/>
      <c r="Z225" s="1539"/>
      <c r="AA225" s="1411"/>
      <c r="AB225" s="1539"/>
      <c r="AC225" s="1411"/>
      <c r="AD225" s="1539"/>
      <c r="AE225" s="1411"/>
      <c r="AF225" s="1411"/>
      <c r="AG225" s="1411"/>
      <c r="AH225" s="1413"/>
      <c r="AI225" s="1415"/>
      <c r="AJ225" s="1579"/>
      <c r="AK225" s="1498"/>
      <c r="AL225" s="1581"/>
      <c r="AM225" s="1589"/>
      <c r="AN225" s="1545"/>
      <c r="AO225" s="1537"/>
      <c r="AP225" s="1549"/>
      <c r="AQ225" s="1537"/>
      <c r="AR225" s="1551"/>
      <c r="AS225" s="1553"/>
      <c r="AT225" s="684" t="str">
        <f t="shared" ref="AT225" si="204">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51">
        <v>54</v>
      </c>
      <c r="B226" s="1286" t="str">
        <f>IF(基本情報入力シート!C107="","",基本情報入力シート!C107)</f>
        <v/>
      </c>
      <c r="C226" s="1263"/>
      <c r="D226" s="1263"/>
      <c r="E226" s="1263"/>
      <c r="F226" s="1264"/>
      <c r="G226" s="1268" t="str">
        <f>IF(基本情報入力シート!M107="","",基本情報入力シート!M107)</f>
        <v/>
      </c>
      <c r="H226" s="1268" t="str">
        <f>IF(基本情報入力シート!R107="","",基本情報入力シート!R107)</f>
        <v/>
      </c>
      <c r="I226" s="1268" t="str">
        <f>IF(基本情報入力シート!W107="","",基本情報入力シート!W107)</f>
        <v/>
      </c>
      <c r="J226" s="1375" t="str">
        <f>IF(基本情報入力シート!X107="","",基本情報入力シート!X107)</f>
        <v/>
      </c>
      <c r="K226" s="1268"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2" t="str">
        <f>IF('別紙様式2-3（６月以降分）'!U226="","",'別紙様式2-3（６月以降分）'!U226)</f>
        <v/>
      </c>
      <c r="V226" s="1460" t="str">
        <f>IFERROR(VLOOKUP(K226,【参考】数式用!$A$5:$AB$27,MATCH(U226,【参考】数式用!$B$4:$AB$4,0)+1,0),"")</f>
        <v/>
      </c>
      <c r="W226" s="1353" t="s">
        <v>19</v>
      </c>
      <c r="X226" s="1554">
        <f>'別紙様式2-3（６月以降分）'!X226</f>
        <v>6</v>
      </c>
      <c r="Y226" s="1357" t="s">
        <v>10</v>
      </c>
      <c r="Z226" s="1554">
        <f>'別紙様式2-3（６月以降分）'!Z226</f>
        <v>6</v>
      </c>
      <c r="AA226" s="1357" t="s">
        <v>45</v>
      </c>
      <c r="AB226" s="1554">
        <f>'別紙様式2-3（６月以降分）'!AB226</f>
        <v>7</v>
      </c>
      <c r="AC226" s="1357" t="s">
        <v>10</v>
      </c>
      <c r="AD226" s="1554">
        <f>'別紙様式2-3（６月以降分）'!AD226</f>
        <v>3</v>
      </c>
      <c r="AE226" s="1357" t="s">
        <v>2188</v>
      </c>
      <c r="AF226" s="1357" t="s">
        <v>24</v>
      </c>
      <c r="AG226" s="1357">
        <f>IF(X226&gt;=1,(AB226*12+AD226)-(X226*12+Z226)+1,"")</f>
        <v>10</v>
      </c>
      <c r="AH226" s="1363" t="s">
        <v>38</v>
      </c>
      <c r="AI226" s="1484" t="str">
        <f>'別紙様式2-3（６月以降分）'!AI226</f>
        <v/>
      </c>
      <c r="AJ226" s="1556" t="str">
        <f>'別紙様式2-3（６月以降分）'!AJ226</f>
        <v/>
      </c>
      <c r="AK226" s="1584">
        <f>'別紙様式2-3（６月以降分）'!AK226</f>
        <v>0</v>
      </c>
      <c r="AL226" s="1560" t="str">
        <f>IF('別紙様式2-3（６月以降分）'!AL226="","",'別紙様式2-3（６月以降分）'!AL226)</f>
        <v/>
      </c>
      <c r="AM226" s="1572">
        <f>'別紙様式2-3（６月以降分）'!AM226</f>
        <v>0</v>
      </c>
      <c r="AN226" s="1574"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68" t="str">
        <f>IF('別紙様式2-3（６月以降分）'!AS226="","",'別紙様式2-3（６月以降分）'!AS226)</f>
        <v/>
      </c>
      <c r="AT226" s="679" t="str">
        <f t="shared" ref="AT226" si="205">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86"/>
      <c r="C227" s="1263"/>
      <c r="D227" s="1263"/>
      <c r="E227" s="1263"/>
      <c r="F227" s="1264"/>
      <c r="G227" s="1268"/>
      <c r="H227" s="1268"/>
      <c r="I227" s="1268"/>
      <c r="J227" s="1375"/>
      <c r="K227" s="1268"/>
      <c r="L227" s="1454"/>
      <c r="M227" s="1456"/>
      <c r="N227" s="1373" t="str">
        <f>IF('別紙様式2-2（４・５月分）'!Q174="","",'別紙様式2-2（４・５月分）'!Q174)</f>
        <v/>
      </c>
      <c r="O227" s="1370"/>
      <c r="P227" s="1386"/>
      <c r="Q227" s="1387"/>
      <c r="R227" s="1388"/>
      <c r="S227" s="1396"/>
      <c r="T227" s="1417"/>
      <c r="U227" s="1563"/>
      <c r="V227" s="1461"/>
      <c r="W227" s="1354"/>
      <c r="X227" s="1555"/>
      <c r="Y227" s="1358"/>
      <c r="Z227" s="1555"/>
      <c r="AA227" s="1358"/>
      <c r="AB227" s="1555"/>
      <c r="AC227" s="1358"/>
      <c r="AD227" s="1555"/>
      <c r="AE227" s="1358"/>
      <c r="AF227" s="1358"/>
      <c r="AG227" s="1358"/>
      <c r="AH227" s="1364"/>
      <c r="AI227" s="1485"/>
      <c r="AJ227" s="1557"/>
      <c r="AK227" s="1585"/>
      <c r="AL227" s="1561"/>
      <c r="AM227" s="1573"/>
      <c r="AN227" s="1575"/>
      <c r="AO227" s="1407"/>
      <c r="AP227" s="1567"/>
      <c r="AQ227" s="1407"/>
      <c r="AR227" s="1587"/>
      <c r="AS227" s="1569"/>
      <c r="AT227" s="1535" t="str">
        <f t="shared" ref="AT227" si="206">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50"/>
      <c r="B228" s="1286"/>
      <c r="C228" s="1263"/>
      <c r="D228" s="1263"/>
      <c r="E228" s="1263"/>
      <c r="F228" s="1264"/>
      <c r="G228" s="1268"/>
      <c r="H228" s="1268"/>
      <c r="I228" s="1268"/>
      <c r="J228" s="1375"/>
      <c r="K228" s="1268"/>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0"/>
      <c r="V228" s="1466" t="str">
        <f>IFERROR(VLOOKUP(K226,【参考】数式用!$A$5:$AB$27,MATCH(U228,【参考】数式用!$B$4:$AB$4,0)+1,0),"")</f>
        <v/>
      </c>
      <c r="W228" s="1468" t="s">
        <v>19</v>
      </c>
      <c r="X228" s="1538"/>
      <c r="Y228" s="1410" t="s">
        <v>10</v>
      </c>
      <c r="Z228" s="1538"/>
      <c r="AA228" s="1410" t="s">
        <v>45</v>
      </c>
      <c r="AB228" s="1538"/>
      <c r="AC228" s="1410" t="s">
        <v>10</v>
      </c>
      <c r="AD228" s="1538"/>
      <c r="AE228" s="1410" t="s">
        <v>2188</v>
      </c>
      <c r="AF228" s="1410" t="s">
        <v>24</v>
      </c>
      <c r="AG228" s="1410" t="str">
        <f>IF(X228&gt;=1,(AB228*12+AD228)-(X228*12+Z228)+1,"")</f>
        <v/>
      </c>
      <c r="AH228" s="1412" t="s">
        <v>38</v>
      </c>
      <c r="AI228" s="1414" t="str">
        <f t="shared" ref="AI228" si="207">IFERROR(ROUNDDOWN(ROUND(L226*V228,0)*M226,0)*AG228,"")</f>
        <v/>
      </c>
      <c r="AJ228" s="1578" t="str">
        <f>IFERROR(ROUNDDOWN(ROUND((L226*(V228-AX226)),0)*M226,0)*AG228,"")</f>
        <v/>
      </c>
      <c r="AK228" s="1497" t="str">
        <f>IFERROR(ROUNDDOWN(ROUNDDOWN(ROUND(L226*VLOOKUP(K226,【参考】数式用!$A$5:$AB$27,MATCH("新加算Ⅳ",【参考】数式用!$B$4:$AB$4,0)+1,0),0)*M226,0)*AG228*0.5,0),"")</f>
        <v/>
      </c>
      <c r="AL228" s="1580"/>
      <c r="AM228" s="1588" t="str">
        <f>IFERROR(IF('別紙様式2-2（４・５月分）'!Q175="ベア加算","", IF(OR(U228="新加算Ⅰ",U228="新加算Ⅱ",U228="新加算Ⅲ",U228="新加算Ⅳ"),ROUNDDOWN(ROUND(L226*VLOOKUP(K226,【参考】数式用!$A$5:$I$27,MATCH("ベア加算",【参考】数式用!$B$4:$I$4,0)+1,0),0)*M226,0)*AG228,"")),"")</f>
        <v/>
      </c>
      <c r="AN228" s="1544"/>
      <c r="AO228" s="1536"/>
      <c r="AP228" s="1548"/>
      <c r="AQ228" s="1536"/>
      <c r="AR228" s="1550"/>
      <c r="AS228" s="1552"/>
      <c r="AT228" s="1535"/>
      <c r="AU228" s="554"/>
      <c r="AV228" s="1496" t="str">
        <f>IF(AND(AB226&lt;&gt;7,AD226&lt;&gt;3),"V列に色付け","")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69"/>
      <c r="H229" s="1269"/>
      <c r="I229" s="1269"/>
      <c r="J229" s="1376"/>
      <c r="K229" s="1269"/>
      <c r="L229" s="1455"/>
      <c r="M229" s="1457"/>
      <c r="N229" s="662" t="str">
        <f>IF('別紙様式2-2（４・５月分）'!Q175="","",'別紙様式2-2（４・５月分）'!Q175)</f>
        <v/>
      </c>
      <c r="O229" s="1372"/>
      <c r="P229" s="1394"/>
      <c r="Q229" s="1508"/>
      <c r="R229" s="1392"/>
      <c r="S229" s="1398"/>
      <c r="T229" s="1463"/>
      <c r="U229" s="1571"/>
      <c r="V229" s="1467"/>
      <c r="W229" s="1469"/>
      <c r="X229" s="1539"/>
      <c r="Y229" s="1411"/>
      <c r="Z229" s="1539"/>
      <c r="AA229" s="1411"/>
      <c r="AB229" s="1539"/>
      <c r="AC229" s="1411"/>
      <c r="AD229" s="1539"/>
      <c r="AE229" s="1411"/>
      <c r="AF229" s="1411"/>
      <c r="AG229" s="1411"/>
      <c r="AH229" s="1413"/>
      <c r="AI229" s="1415"/>
      <c r="AJ229" s="1579"/>
      <c r="AK229" s="1498"/>
      <c r="AL229" s="1581"/>
      <c r="AM229" s="1589"/>
      <c r="AN229" s="1545"/>
      <c r="AO229" s="1537"/>
      <c r="AP229" s="1549"/>
      <c r="AQ229" s="1537"/>
      <c r="AR229" s="1551"/>
      <c r="AS229" s="1553"/>
      <c r="AT229" s="684" t="str">
        <f t="shared" ref="AT229" si="208">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85" t="str">
        <f>IF(基本情報入力シート!C108="","",基本情報入力シート!C108)</f>
        <v/>
      </c>
      <c r="C230" s="1261"/>
      <c r="D230" s="1261"/>
      <c r="E230" s="1261"/>
      <c r="F230" s="1262"/>
      <c r="G230" s="1267" t="str">
        <f>IF(基本情報入力シート!M108="","",基本情報入力シート!M108)</f>
        <v/>
      </c>
      <c r="H230" s="1267" t="str">
        <f>IF(基本情報入力シート!R108="","",基本情報入力シート!R108)</f>
        <v/>
      </c>
      <c r="I230" s="1267" t="str">
        <f>IF(基本情報入力シート!W108="","",基本情報入力シート!W108)</f>
        <v/>
      </c>
      <c r="J230" s="1382" t="str">
        <f>IF(基本情報入力シート!X108="","",基本情報入力シート!X108)</f>
        <v/>
      </c>
      <c r="K230" s="1267"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2" t="str">
        <f>IF('別紙様式2-3（６月以降分）'!U230="","",'別紙様式2-3（６月以降分）'!U230)</f>
        <v/>
      </c>
      <c r="V230" s="1460" t="str">
        <f>IFERROR(VLOOKUP(K230,【参考】数式用!$A$5:$AB$27,MATCH(U230,【参考】数式用!$B$4:$AB$4,0)+1,0),"")</f>
        <v/>
      </c>
      <c r="W230" s="1353" t="s">
        <v>19</v>
      </c>
      <c r="X230" s="1554">
        <f>'別紙様式2-3（６月以降分）'!X230</f>
        <v>6</v>
      </c>
      <c r="Y230" s="1357" t="s">
        <v>10</v>
      </c>
      <c r="Z230" s="1554">
        <f>'別紙様式2-3（６月以降分）'!Z230</f>
        <v>6</v>
      </c>
      <c r="AA230" s="1357" t="s">
        <v>45</v>
      </c>
      <c r="AB230" s="1554">
        <f>'別紙様式2-3（６月以降分）'!AB230</f>
        <v>7</v>
      </c>
      <c r="AC230" s="1357" t="s">
        <v>10</v>
      </c>
      <c r="AD230" s="1554">
        <f>'別紙様式2-3（６月以降分）'!AD230</f>
        <v>3</v>
      </c>
      <c r="AE230" s="1357" t="s">
        <v>2188</v>
      </c>
      <c r="AF230" s="1357" t="s">
        <v>24</v>
      </c>
      <c r="AG230" s="1357">
        <f>IF(X230&gt;=1,(AB230*12+AD230)-(X230*12+Z230)+1,"")</f>
        <v>10</v>
      </c>
      <c r="AH230" s="1363" t="s">
        <v>38</v>
      </c>
      <c r="AI230" s="1484" t="str">
        <f>'別紙様式2-3（６月以降分）'!AI230</f>
        <v/>
      </c>
      <c r="AJ230" s="1556" t="str">
        <f>'別紙様式2-3（６月以降分）'!AJ230</f>
        <v/>
      </c>
      <c r="AK230" s="1584">
        <f>'別紙様式2-3（６月以降分）'!AK230</f>
        <v>0</v>
      </c>
      <c r="AL230" s="1560" t="str">
        <f>IF('別紙様式2-3（６月以降分）'!AL230="","",'別紙様式2-3（６月以降分）'!AL230)</f>
        <v/>
      </c>
      <c r="AM230" s="1572">
        <f>'別紙様式2-3（６月以降分）'!AM230</f>
        <v>0</v>
      </c>
      <c r="AN230" s="1574"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68" t="str">
        <f>IF('別紙様式2-3（６月以降分）'!AS230="","",'別紙様式2-3（６月以降分）'!AS230)</f>
        <v/>
      </c>
      <c r="AT230" s="679" t="str">
        <f t="shared" ref="AT230" si="209">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86"/>
      <c r="C231" s="1263"/>
      <c r="D231" s="1263"/>
      <c r="E231" s="1263"/>
      <c r="F231" s="1264"/>
      <c r="G231" s="1268"/>
      <c r="H231" s="1268"/>
      <c r="I231" s="1268"/>
      <c r="J231" s="1375"/>
      <c r="K231" s="1268"/>
      <c r="L231" s="1454"/>
      <c r="M231" s="1451"/>
      <c r="N231" s="1373" t="str">
        <f>IF('別紙様式2-2（４・５月分）'!Q177="","",'別紙様式2-2（４・５月分）'!Q177)</f>
        <v/>
      </c>
      <c r="O231" s="1370"/>
      <c r="P231" s="1386"/>
      <c r="Q231" s="1387"/>
      <c r="R231" s="1388"/>
      <c r="S231" s="1396"/>
      <c r="T231" s="1417"/>
      <c r="U231" s="1563"/>
      <c r="V231" s="1461"/>
      <c r="W231" s="1354"/>
      <c r="X231" s="1555"/>
      <c r="Y231" s="1358"/>
      <c r="Z231" s="1555"/>
      <c r="AA231" s="1358"/>
      <c r="AB231" s="1555"/>
      <c r="AC231" s="1358"/>
      <c r="AD231" s="1555"/>
      <c r="AE231" s="1358"/>
      <c r="AF231" s="1358"/>
      <c r="AG231" s="1358"/>
      <c r="AH231" s="1364"/>
      <c r="AI231" s="1485"/>
      <c r="AJ231" s="1557"/>
      <c r="AK231" s="1585"/>
      <c r="AL231" s="1561"/>
      <c r="AM231" s="1573"/>
      <c r="AN231" s="1575"/>
      <c r="AO231" s="1407"/>
      <c r="AP231" s="1567"/>
      <c r="AQ231" s="1407"/>
      <c r="AR231" s="1587"/>
      <c r="AS231" s="1569"/>
      <c r="AT231" s="1535" t="str">
        <f t="shared" ref="AT231" si="210">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50"/>
      <c r="B232" s="1286"/>
      <c r="C232" s="1263"/>
      <c r="D232" s="1263"/>
      <c r="E232" s="1263"/>
      <c r="F232" s="1264"/>
      <c r="G232" s="1268"/>
      <c r="H232" s="1268"/>
      <c r="I232" s="1268"/>
      <c r="J232" s="1375"/>
      <c r="K232" s="1268"/>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0"/>
      <c r="V232" s="1466" t="str">
        <f>IFERROR(VLOOKUP(K230,【参考】数式用!$A$5:$AB$27,MATCH(U232,【参考】数式用!$B$4:$AB$4,0)+1,0),"")</f>
        <v/>
      </c>
      <c r="W232" s="1468" t="s">
        <v>19</v>
      </c>
      <c r="X232" s="1538"/>
      <c r="Y232" s="1410" t="s">
        <v>10</v>
      </c>
      <c r="Z232" s="1538"/>
      <c r="AA232" s="1410" t="s">
        <v>45</v>
      </c>
      <c r="AB232" s="1538"/>
      <c r="AC232" s="1410" t="s">
        <v>10</v>
      </c>
      <c r="AD232" s="1538"/>
      <c r="AE232" s="1410" t="s">
        <v>2188</v>
      </c>
      <c r="AF232" s="1410" t="s">
        <v>24</v>
      </c>
      <c r="AG232" s="1410" t="str">
        <f>IF(X232&gt;=1,(AB232*12+AD232)-(X232*12+Z232)+1,"")</f>
        <v/>
      </c>
      <c r="AH232" s="1412" t="s">
        <v>38</v>
      </c>
      <c r="AI232" s="1414" t="str">
        <f t="shared" ref="AI232" si="211">IFERROR(ROUNDDOWN(ROUND(L230*V232,0)*M230,0)*AG232,"")</f>
        <v/>
      </c>
      <c r="AJ232" s="1578" t="str">
        <f>IFERROR(ROUNDDOWN(ROUND((L230*(V232-AX230)),0)*M230,0)*AG232,"")</f>
        <v/>
      </c>
      <c r="AK232" s="1497" t="str">
        <f>IFERROR(ROUNDDOWN(ROUNDDOWN(ROUND(L230*VLOOKUP(K230,【参考】数式用!$A$5:$AB$27,MATCH("新加算Ⅳ",【参考】数式用!$B$4:$AB$4,0)+1,0),0)*M230,0)*AG232*0.5,0),"")</f>
        <v/>
      </c>
      <c r="AL232" s="1580"/>
      <c r="AM232" s="1588" t="str">
        <f>IFERROR(IF('別紙様式2-2（４・５月分）'!Q178="ベア加算","", IF(OR(U232="新加算Ⅰ",U232="新加算Ⅱ",U232="新加算Ⅲ",U232="新加算Ⅳ"),ROUNDDOWN(ROUND(L230*VLOOKUP(K230,【参考】数式用!$A$5:$I$27,MATCH("ベア加算",【参考】数式用!$B$4:$I$4,0)+1,0),0)*M230,0)*AG232,"")),"")</f>
        <v/>
      </c>
      <c r="AN232" s="1544"/>
      <c r="AO232" s="1536"/>
      <c r="AP232" s="1548"/>
      <c r="AQ232" s="1536"/>
      <c r="AR232" s="1550"/>
      <c r="AS232" s="1552"/>
      <c r="AT232" s="1535"/>
      <c r="AU232" s="554"/>
      <c r="AV232" s="1496" t="str">
        <f>IF(AND(AB230&lt;&gt;7,AD230&lt;&gt;3),"V列に色付け","")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69"/>
      <c r="H233" s="1269"/>
      <c r="I233" s="1269"/>
      <c r="J233" s="1376"/>
      <c r="K233" s="1269"/>
      <c r="L233" s="1455"/>
      <c r="M233" s="1452"/>
      <c r="N233" s="662" t="str">
        <f>IF('別紙様式2-2（４・５月分）'!Q178="","",'別紙様式2-2（４・５月分）'!Q178)</f>
        <v/>
      </c>
      <c r="O233" s="1372"/>
      <c r="P233" s="1394"/>
      <c r="Q233" s="1508"/>
      <c r="R233" s="1392"/>
      <c r="S233" s="1398"/>
      <c r="T233" s="1463"/>
      <c r="U233" s="1571"/>
      <c r="V233" s="1467"/>
      <c r="W233" s="1469"/>
      <c r="X233" s="1539"/>
      <c r="Y233" s="1411"/>
      <c r="Z233" s="1539"/>
      <c r="AA233" s="1411"/>
      <c r="AB233" s="1539"/>
      <c r="AC233" s="1411"/>
      <c r="AD233" s="1539"/>
      <c r="AE233" s="1411"/>
      <c r="AF233" s="1411"/>
      <c r="AG233" s="1411"/>
      <c r="AH233" s="1413"/>
      <c r="AI233" s="1415"/>
      <c r="AJ233" s="1579"/>
      <c r="AK233" s="1498"/>
      <c r="AL233" s="1581"/>
      <c r="AM233" s="1589"/>
      <c r="AN233" s="1545"/>
      <c r="AO233" s="1537"/>
      <c r="AP233" s="1549"/>
      <c r="AQ233" s="1537"/>
      <c r="AR233" s="1551"/>
      <c r="AS233" s="1553"/>
      <c r="AT233" s="684" t="str">
        <f t="shared" ref="AT233" si="212">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51">
        <v>56</v>
      </c>
      <c r="B234" s="1286" t="str">
        <f>IF(基本情報入力シート!C109="","",基本情報入力シート!C109)</f>
        <v/>
      </c>
      <c r="C234" s="1263"/>
      <c r="D234" s="1263"/>
      <c r="E234" s="1263"/>
      <c r="F234" s="1264"/>
      <c r="G234" s="1268" t="str">
        <f>IF(基本情報入力シート!M109="","",基本情報入力シート!M109)</f>
        <v/>
      </c>
      <c r="H234" s="1268" t="str">
        <f>IF(基本情報入力シート!R109="","",基本情報入力シート!R109)</f>
        <v/>
      </c>
      <c r="I234" s="1268" t="str">
        <f>IF(基本情報入力シート!W109="","",基本情報入力シート!W109)</f>
        <v/>
      </c>
      <c r="J234" s="1375" t="str">
        <f>IF(基本情報入力シート!X109="","",基本情報入力シート!X109)</f>
        <v/>
      </c>
      <c r="K234" s="1268"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2" t="str">
        <f>IF('別紙様式2-3（６月以降分）'!U234="","",'別紙様式2-3（６月以降分）'!U234)</f>
        <v/>
      </c>
      <c r="V234" s="1460" t="str">
        <f>IFERROR(VLOOKUP(K234,【参考】数式用!$A$5:$AB$27,MATCH(U234,【参考】数式用!$B$4:$AB$4,0)+1,0),"")</f>
        <v/>
      </c>
      <c r="W234" s="1353" t="s">
        <v>19</v>
      </c>
      <c r="X234" s="1554">
        <f>'別紙様式2-3（６月以降分）'!X234</f>
        <v>6</v>
      </c>
      <c r="Y234" s="1357" t="s">
        <v>10</v>
      </c>
      <c r="Z234" s="1554">
        <f>'別紙様式2-3（６月以降分）'!Z234</f>
        <v>6</v>
      </c>
      <c r="AA234" s="1357" t="s">
        <v>45</v>
      </c>
      <c r="AB234" s="1554">
        <f>'別紙様式2-3（６月以降分）'!AB234</f>
        <v>7</v>
      </c>
      <c r="AC234" s="1357" t="s">
        <v>10</v>
      </c>
      <c r="AD234" s="1554">
        <f>'別紙様式2-3（６月以降分）'!AD234</f>
        <v>3</v>
      </c>
      <c r="AE234" s="1357" t="s">
        <v>2188</v>
      </c>
      <c r="AF234" s="1357" t="s">
        <v>24</v>
      </c>
      <c r="AG234" s="1357">
        <f>IF(X234&gt;=1,(AB234*12+AD234)-(X234*12+Z234)+1,"")</f>
        <v>10</v>
      </c>
      <c r="AH234" s="1363" t="s">
        <v>38</v>
      </c>
      <c r="AI234" s="1484" t="str">
        <f>'別紙様式2-3（６月以降分）'!AI234</f>
        <v/>
      </c>
      <c r="AJ234" s="1556" t="str">
        <f>'別紙様式2-3（６月以降分）'!AJ234</f>
        <v/>
      </c>
      <c r="AK234" s="1584">
        <f>'別紙様式2-3（６月以降分）'!AK234</f>
        <v>0</v>
      </c>
      <c r="AL234" s="1560" t="str">
        <f>IF('別紙様式2-3（６月以降分）'!AL234="","",'別紙様式2-3（６月以降分）'!AL234)</f>
        <v/>
      </c>
      <c r="AM234" s="1572">
        <f>'別紙様式2-3（６月以降分）'!AM234</f>
        <v>0</v>
      </c>
      <c r="AN234" s="1574"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68" t="str">
        <f>IF('別紙様式2-3（６月以降分）'!AS234="","",'別紙様式2-3（６月以降分）'!AS234)</f>
        <v/>
      </c>
      <c r="AT234" s="679" t="str">
        <f t="shared" ref="AT234" si="213">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86"/>
      <c r="C235" s="1263"/>
      <c r="D235" s="1263"/>
      <c r="E235" s="1263"/>
      <c r="F235" s="1264"/>
      <c r="G235" s="1268"/>
      <c r="H235" s="1268"/>
      <c r="I235" s="1268"/>
      <c r="J235" s="1375"/>
      <c r="K235" s="1268"/>
      <c r="L235" s="1454"/>
      <c r="M235" s="1456"/>
      <c r="N235" s="1373" t="str">
        <f>IF('別紙様式2-2（４・５月分）'!Q180="","",'別紙様式2-2（４・５月分）'!Q180)</f>
        <v/>
      </c>
      <c r="O235" s="1370"/>
      <c r="P235" s="1386"/>
      <c r="Q235" s="1387"/>
      <c r="R235" s="1388"/>
      <c r="S235" s="1396"/>
      <c r="T235" s="1417"/>
      <c r="U235" s="1563"/>
      <c r="V235" s="1461"/>
      <c r="W235" s="1354"/>
      <c r="X235" s="1555"/>
      <c r="Y235" s="1358"/>
      <c r="Z235" s="1555"/>
      <c r="AA235" s="1358"/>
      <c r="AB235" s="1555"/>
      <c r="AC235" s="1358"/>
      <c r="AD235" s="1555"/>
      <c r="AE235" s="1358"/>
      <c r="AF235" s="1358"/>
      <c r="AG235" s="1358"/>
      <c r="AH235" s="1364"/>
      <c r="AI235" s="1485"/>
      <c r="AJ235" s="1557"/>
      <c r="AK235" s="1585"/>
      <c r="AL235" s="1561"/>
      <c r="AM235" s="1573"/>
      <c r="AN235" s="1575"/>
      <c r="AO235" s="1407"/>
      <c r="AP235" s="1567"/>
      <c r="AQ235" s="1407"/>
      <c r="AR235" s="1587"/>
      <c r="AS235" s="1569"/>
      <c r="AT235" s="1535" t="str">
        <f t="shared" ref="AT235" si="214">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50"/>
      <c r="B236" s="1286"/>
      <c r="C236" s="1263"/>
      <c r="D236" s="1263"/>
      <c r="E236" s="1263"/>
      <c r="F236" s="1264"/>
      <c r="G236" s="1268"/>
      <c r="H236" s="1268"/>
      <c r="I236" s="1268"/>
      <c r="J236" s="1375"/>
      <c r="K236" s="1268"/>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0"/>
      <c r="V236" s="1466" t="str">
        <f>IFERROR(VLOOKUP(K234,【参考】数式用!$A$5:$AB$27,MATCH(U236,【参考】数式用!$B$4:$AB$4,0)+1,0),"")</f>
        <v/>
      </c>
      <c r="W236" s="1468" t="s">
        <v>19</v>
      </c>
      <c r="X236" s="1538"/>
      <c r="Y236" s="1410" t="s">
        <v>10</v>
      </c>
      <c r="Z236" s="1538"/>
      <c r="AA236" s="1410" t="s">
        <v>45</v>
      </c>
      <c r="AB236" s="1538"/>
      <c r="AC236" s="1410" t="s">
        <v>10</v>
      </c>
      <c r="AD236" s="1538"/>
      <c r="AE236" s="1410" t="s">
        <v>2188</v>
      </c>
      <c r="AF236" s="1410" t="s">
        <v>24</v>
      </c>
      <c r="AG236" s="1410" t="str">
        <f>IF(X236&gt;=1,(AB236*12+AD236)-(X236*12+Z236)+1,"")</f>
        <v/>
      </c>
      <c r="AH236" s="1412" t="s">
        <v>38</v>
      </c>
      <c r="AI236" s="1414" t="str">
        <f t="shared" ref="AI236" si="215">IFERROR(ROUNDDOWN(ROUND(L234*V236,0)*M234,0)*AG236,"")</f>
        <v/>
      </c>
      <c r="AJ236" s="1578" t="str">
        <f>IFERROR(ROUNDDOWN(ROUND((L234*(V236-AX234)),0)*M234,0)*AG236,"")</f>
        <v/>
      </c>
      <c r="AK236" s="1497" t="str">
        <f>IFERROR(ROUNDDOWN(ROUNDDOWN(ROUND(L234*VLOOKUP(K234,【参考】数式用!$A$5:$AB$27,MATCH("新加算Ⅳ",【参考】数式用!$B$4:$AB$4,0)+1,0),0)*M234,0)*AG236*0.5,0),"")</f>
        <v/>
      </c>
      <c r="AL236" s="1580"/>
      <c r="AM236" s="1588" t="str">
        <f>IFERROR(IF('別紙様式2-2（４・５月分）'!Q181="ベア加算","", IF(OR(U236="新加算Ⅰ",U236="新加算Ⅱ",U236="新加算Ⅲ",U236="新加算Ⅳ"),ROUNDDOWN(ROUND(L234*VLOOKUP(K234,【参考】数式用!$A$5:$I$27,MATCH("ベア加算",【参考】数式用!$B$4:$I$4,0)+1,0),0)*M234,0)*AG236,"")),"")</f>
        <v/>
      </c>
      <c r="AN236" s="1544"/>
      <c r="AO236" s="1536"/>
      <c r="AP236" s="1548"/>
      <c r="AQ236" s="1536"/>
      <c r="AR236" s="1550"/>
      <c r="AS236" s="1552"/>
      <c r="AT236" s="1535"/>
      <c r="AU236" s="554"/>
      <c r="AV236" s="1496" t="str">
        <f>IF(AND(AB234&lt;&gt;7,AD234&lt;&gt;3),"V列に色付け","")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69"/>
      <c r="H237" s="1269"/>
      <c r="I237" s="1269"/>
      <c r="J237" s="1376"/>
      <c r="K237" s="1269"/>
      <c r="L237" s="1455"/>
      <c r="M237" s="1457"/>
      <c r="N237" s="662" t="str">
        <f>IF('別紙様式2-2（４・５月分）'!Q181="","",'別紙様式2-2（４・５月分）'!Q181)</f>
        <v/>
      </c>
      <c r="O237" s="1372"/>
      <c r="P237" s="1394"/>
      <c r="Q237" s="1508"/>
      <c r="R237" s="1392"/>
      <c r="S237" s="1398"/>
      <c r="T237" s="1463"/>
      <c r="U237" s="1571"/>
      <c r="V237" s="1467"/>
      <c r="W237" s="1469"/>
      <c r="X237" s="1539"/>
      <c r="Y237" s="1411"/>
      <c r="Z237" s="1539"/>
      <c r="AA237" s="1411"/>
      <c r="AB237" s="1539"/>
      <c r="AC237" s="1411"/>
      <c r="AD237" s="1539"/>
      <c r="AE237" s="1411"/>
      <c r="AF237" s="1411"/>
      <c r="AG237" s="1411"/>
      <c r="AH237" s="1413"/>
      <c r="AI237" s="1415"/>
      <c r="AJ237" s="1579"/>
      <c r="AK237" s="1498"/>
      <c r="AL237" s="1581"/>
      <c r="AM237" s="1589"/>
      <c r="AN237" s="1545"/>
      <c r="AO237" s="1537"/>
      <c r="AP237" s="1549"/>
      <c r="AQ237" s="1537"/>
      <c r="AR237" s="1551"/>
      <c r="AS237" s="1553"/>
      <c r="AT237" s="684" t="str">
        <f t="shared" ref="AT237" si="216">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86" t="str">
        <f>IF(基本情報入力シート!C110="","",基本情報入力シート!C110)</f>
        <v/>
      </c>
      <c r="C238" s="1263"/>
      <c r="D238" s="1263"/>
      <c r="E238" s="1263"/>
      <c r="F238" s="1264"/>
      <c r="G238" s="1268" t="str">
        <f>IF(基本情報入力シート!M110="","",基本情報入力シート!M110)</f>
        <v/>
      </c>
      <c r="H238" s="1268" t="str">
        <f>IF(基本情報入力シート!R110="","",基本情報入力シート!R110)</f>
        <v/>
      </c>
      <c r="I238" s="1268" t="str">
        <f>IF(基本情報入力シート!W110="","",基本情報入力シート!W110)</f>
        <v/>
      </c>
      <c r="J238" s="1375" t="str">
        <f>IF(基本情報入力シート!X110="","",基本情報入力シート!X110)</f>
        <v/>
      </c>
      <c r="K238" s="1268"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2" t="str">
        <f>IF('別紙様式2-3（６月以降分）'!U238="","",'別紙様式2-3（６月以降分）'!U238)</f>
        <v/>
      </c>
      <c r="V238" s="1460" t="str">
        <f>IFERROR(VLOOKUP(K238,【参考】数式用!$A$5:$AB$27,MATCH(U238,【参考】数式用!$B$4:$AB$4,0)+1,0),"")</f>
        <v/>
      </c>
      <c r="W238" s="1353" t="s">
        <v>19</v>
      </c>
      <c r="X238" s="1554">
        <f>'別紙様式2-3（６月以降分）'!X238</f>
        <v>6</v>
      </c>
      <c r="Y238" s="1357" t="s">
        <v>10</v>
      </c>
      <c r="Z238" s="1554">
        <f>'別紙様式2-3（６月以降分）'!Z238</f>
        <v>6</v>
      </c>
      <c r="AA238" s="1357" t="s">
        <v>45</v>
      </c>
      <c r="AB238" s="1554">
        <f>'別紙様式2-3（６月以降分）'!AB238</f>
        <v>7</v>
      </c>
      <c r="AC238" s="1357" t="s">
        <v>10</v>
      </c>
      <c r="AD238" s="1554">
        <f>'別紙様式2-3（６月以降分）'!AD238</f>
        <v>3</v>
      </c>
      <c r="AE238" s="1357" t="s">
        <v>2188</v>
      </c>
      <c r="AF238" s="1357" t="s">
        <v>24</v>
      </c>
      <c r="AG238" s="1357">
        <f>IF(X238&gt;=1,(AB238*12+AD238)-(X238*12+Z238)+1,"")</f>
        <v>10</v>
      </c>
      <c r="AH238" s="1363" t="s">
        <v>38</v>
      </c>
      <c r="AI238" s="1484" t="str">
        <f>'別紙様式2-3（６月以降分）'!AI238</f>
        <v/>
      </c>
      <c r="AJ238" s="1556" t="str">
        <f>'別紙様式2-3（６月以降分）'!AJ238</f>
        <v/>
      </c>
      <c r="AK238" s="1584">
        <f>'別紙様式2-3（６月以降分）'!AK238</f>
        <v>0</v>
      </c>
      <c r="AL238" s="1560" t="str">
        <f>IF('別紙様式2-3（６月以降分）'!AL238="","",'別紙様式2-3（６月以降分）'!AL238)</f>
        <v/>
      </c>
      <c r="AM238" s="1572">
        <f>'別紙様式2-3（６月以降分）'!AM238</f>
        <v>0</v>
      </c>
      <c r="AN238" s="1574"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68" t="str">
        <f>IF('別紙様式2-3（６月以降分）'!AS238="","",'別紙様式2-3（６月以降分）'!AS238)</f>
        <v/>
      </c>
      <c r="AT238" s="679" t="str">
        <f t="shared" ref="AT238" si="217">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86"/>
      <c r="C239" s="1263"/>
      <c r="D239" s="1263"/>
      <c r="E239" s="1263"/>
      <c r="F239" s="1264"/>
      <c r="G239" s="1268"/>
      <c r="H239" s="1268"/>
      <c r="I239" s="1268"/>
      <c r="J239" s="1375"/>
      <c r="K239" s="1268"/>
      <c r="L239" s="1454"/>
      <c r="M239" s="1456"/>
      <c r="N239" s="1373" t="str">
        <f>IF('別紙様式2-2（４・５月分）'!Q183="","",'別紙様式2-2（４・５月分）'!Q183)</f>
        <v/>
      </c>
      <c r="O239" s="1370"/>
      <c r="P239" s="1386"/>
      <c r="Q239" s="1387"/>
      <c r="R239" s="1388"/>
      <c r="S239" s="1396"/>
      <c r="T239" s="1417"/>
      <c r="U239" s="1563"/>
      <c r="V239" s="1461"/>
      <c r="W239" s="1354"/>
      <c r="X239" s="1555"/>
      <c r="Y239" s="1358"/>
      <c r="Z239" s="1555"/>
      <c r="AA239" s="1358"/>
      <c r="AB239" s="1555"/>
      <c r="AC239" s="1358"/>
      <c r="AD239" s="1555"/>
      <c r="AE239" s="1358"/>
      <c r="AF239" s="1358"/>
      <c r="AG239" s="1358"/>
      <c r="AH239" s="1364"/>
      <c r="AI239" s="1485"/>
      <c r="AJ239" s="1557"/>
      <c r="AK239" s="1585"/>
      <c r="AL239" s="1561"/>
      <c r="AM239" s="1573"/>
      <c r="AN239" s="1575"/>
      <c r="AO239" s="1407"/>
      <c r="AP239" s="1567"/>
      <c r="AQ239" s="1407"/>
      <c r="AR239" s="1587"/>
      <c r="AS239" s="1569"/>
      <c r="AT239" s="1535" t="str">
        <f t="shared" ref="AT239" si="218">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50"/>
      <c r="B240" s="1286"/>
      <c r="C240" s="1263"/>
      <c r="D240" s="1263"/>
      <c r="E240" s="1263"/>
      <c r="F240" s="1264"/>
      <c r="G240" s="1268"/>
      <c r="H240" s="1268"/>
      <c r="I240" s="1268"/>
      <c r="J240" s="1375"/>
      <c r="K240" s="1268"/>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0"/>
      <c r="V240" s="1466" t="str">
        <f>IFERROR(VLOOKUP(K238,【参考】数式用!$A$5:$AB$27,MATCH(U240,【参考】数式用!$B$4:$AB$4,0)+1,0),"")</f>
        <v/>
      </c>
      <c r="W240" s="1468" t="s">
        <v>19</v>
      </c>
      <c r="X240" s="1538"/>
      <c r="Y240" s="1410" t="s">
        <v>10</v>
      </c>
      <c r="Z240" s="1538"/>
      <c r="AA240" s="1410" t="s">
        <v>45</v>
      </c>
      <c r="AB240" s="1538"/>
      <c r="AC240" s="1410" t="s">
        <v>10</v>
      </c>
      <c r="AD240" s="1538"/>
      <c r="AE240" s="1410" t="s">
        <v>2188</v>
      </c>
      <c r="AF240" s="1410" t="s">
        <v>24</v>
      </c>
      <c r="AG240" s="1410" t="str">
        <f>IF(X240&gt;=1,(AB240*12+AD240)-(X240*12+Z240)+1,"")</f>
        <v/>
      </c>
      <c r="AH240" s="1412" t="s">
        <v>38</v>
      </c>
      <c r="AI240" s="1414" t="str">
        <f t="shared" ref="AI240" si="219">IFERROR(ROUNDDOWN(ROUND(L238*V240,0)*M238,0)*AG240,"")</f>
        <v/>
      </c>
      <c r="AJ240" s="1578" t="str">
        <f>IFERROR(ROUNDDOWN(ROUND((L238*(V240-AX238)),0)*M238,0)*AG240,"")</f>
        <v/>
      </c>
      <c r="AK240" s="1497" t="str">
        <f>IFERROR(ROUNDDOWN(ROUNDDOWN(ROUND(L238*VLOOKUP(K238,【参考】数式用!$A$5:$AB$27,MATCH("新加算Ⅳ",【参考】数式用!$B$4:$AB$4,0)+1,0),0)*M238,0)*AG240*0.5,0),"")</f>
        <v/>
      </c>
      <c r="AL240" s="1580"/>
      <c r="AM240" s="1588" t="str">
        <f>IFERROR(IF('別紙様式2-2（４・５月分）'!Q184="ベア加算","", IF(OR(U240="新加算Ⅰ",U240="新加算Ⅱ",U240="新加算Ⅲ",U240="新加算Ⅳ"),ROUNDDOWN(ROUND(L238*VLOOKUP(K238,【参考】数式用!$A$5:$I$27,MATCH("ベア加算",【参考】数式用!$B$4:$I$4,0)+1,0),0)*M238,0)*AG240,"")),"")</f>
        <v/>
      </c>
      <c r="AN240" s="1544"/>
      <c r="AO240" s="1536"/>
      <c r="AP240" s="1548"/>
      <c r="AQ240" s="1536"/>
      <c r="AR240" s="1550"/>
      <c r="AS240" s="1552"/>
      <c r="AT240" s="1535"/>
      <c r="AU240" s="554"/>
      <c r="AV240" s="1496" t="str">
        <f>IF(AND(AB238&lt;&gt;7,AD238&lt;&gt;3),"V列に色付け","")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69"/>
      <c r="H241" s="1269"/>
      <c r="I241" s="1269"/>
      <c r="J241" s="1376"/>
      <c r="K241" s="1269"/>
      <c r="L241" s="1455"/>
      <c r="M241" s="1457"/>
      <c r="N241" s="662" t="str">
        <f>IF('別紙様式2-2（４・５月分）'!Q184="","",'別紙様式2-2（４・５月分）'!Q184)</f>
        <v/>
      </c>
      <c r="O241" s="1372"/>
      <c r="P241" s="1394"/>
      <c r="Q241" s="1508"/>
      <c r="R241" s="1392"/>
      <c r="S241" s="1398"/>
      <c r="T241" s="1463"/>
      <c r="U241" s="1571"/>
      <c r="V241" s="1467"/>
      <c r="W241" s="1469"/>
      <c r="X241" s="1539"/>
      <c r="Y241" s="1411"/>
      <c r="Z241" s="1539"/>
      <c r="AA241" s="1411"/>
      <c r="AB241" s="1539"/>
      <c r="AC241" s="1411"/>
      <c r="AD241" s="1539"/>
      <c r="AE241" s="1411"/>
      <c r="AF241" s="1411"/>
      <c r="AG241" s="1411"/>
      <c r="AH241" s="1413"/>
      <c r="AI241" s="1415"/>
      <c r="AJ241" s="1579"/>
      <c r="AK241" s="1498"/>
      <c r="AL241" s="1581"/>
      <c r="AM241" s="1589"/>
      <c r="AN241" s="1545"/>
      <c r="AO241" s="1537"/>
      <c r="AP241" s="1549"/>
      <c r="AQ241" s="1537"/>
      <c r="AR241" s="1551"/>
      <c r="AS241" s="1553"/>
      <c r="AT241" s="684" t="str">
        <f t="shared" ref="AT241" si="220">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51">
        <v>58</v>
      </c>
      <c r="B242" s="1285" t="str">
        <f>IF(基本情報入力シート!C111="","",基本情報入力シート!C111)</f>
        <v/>
      </c>
      <c r="C242" s="1261"/>
      <c r="D242" s="1261"/>
      <c r="E242" s="1261"/>
      <c r="F242" s="1262"/>
      <c r="G242" s="1267" t="str">
        <f>IF(基本情報入力シート!M111="","",基本情報入力シート!M111)</f>
        <v/>
      </c>
      <c r="H242" s="1267" t="str">
        <f>IF(基本情報入力シート!R111="","",基本情報入力シート!R111)</f>
        <v/>
      </c>
      <c r="I242" s="1267" t="str">
        <f>IF(基本情報入力シート!W111="","",基本情報入力シート!W111)</f>
        <v/>
      </c>
      <c r="J242" s="1382" t="str">
        <f>IF(基本情報入力シート!X111="","",基本情報入力シート!X111)</f>
        <v/>
      </c>
      <c r="K242" s="1267"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2" t="str">
        <f>IF('別紙様式2-3（６月以降分）'!U242="","",'別紙様式2-3（６月以降分）'!U242)</f>
        <v/>
      </c>
      <c r="V242" s="1460" t="str">
        <f>IFERROR(VLOOKUP(K242,【参考】数式用!$A$5:$AB$27,MATCH(U242,【参考】数式用!$B$4:$AB$4,0)+1,0),"")</f>
        <v/>
      </c>
      <c r="W242" s="1353" t="s">
        <v>19</v>
      </c>
      <c r="X242" s="1554">
        <f>'別紙様式2-3（６月以降分）'!X242</f>
        <v>6</v>
      </c>
      <c r="Y242" s="1357" t="s">
        <v>10</v>
      </c>
      <c r="Z242" s="1554">
        <f>'別紙様式2-3（６月以降分）'!Z242</f>
        <v>6</v>
      </c>
      <c r="AA242" s="1357" t="s">
        <v>45</v>
      </c>
      <c r="AB242" s="1554">
        <f>'別紙様式2-3（６月以降分）'!AB242</f>
        <v>7</v>
      </c>
      <c r="AC242" s="1357" t="s">
        <v>10</v>
      </c>
      <c r="AD242" s="1554">
        <f>'別紙様式2-3（６月以降分）'!AD242</f>
        <v>3</v>
      </c>
      <c r="AE242" s="1357" t="s">
        <v>2188</v>
      </c>
      <c r="AF242" s="1357" t="s">
        <v>24</v>
      </c>
      <c r="AG242" s="1357">
        <f>IF(X242&gt;=1,(AB242*12+AD242)-(X242*12+Z242)+1,"")</f>
        <v>10</v>
      </c>
      <c r="AH242" s="1363" t="s">
        <v>38</v>
      </c>
      <c r="AI242" s="1484" t="str">
        <f>'別紙様式2-3（６月以降分）'!AI242</f>
        <v/>
      </c>
      <c r="AJ242" s="1556" t="str">
        <f>'別紙様式2-3（６月以降分）'!AJ242</f>
        <v/>
      </c>
      <c r="AK242" s="1584">
        <f>'別紙様式2-3（６月以降分）'!AK242</f>
        <v>0</v>
      </c>
      <c r="AL242" s="1560" t="str">
        <f>IF('別紙様式2-3（６月以降分）'!AL242="","",'別紙様式2-3（６月以降分）'!AL242)</f>
        <v/>
      </c>
      <c r="AM242" s="1572">
        <f>'別紙様式2-3（６月以降分）'!AM242</f>
        <v>0</v>
      </c>
      <c r="AN242" s="1574"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68" t="str">
        <f>IF('別紙様式2-3（６月以降分）'!AS242="","",'別紙様式2-3（６月以降分）'!AS242)</f>
        <v/>
      </c>
      <c r="AT242" s="679" t="str">
        <f t="shared" ref="AT242" si="221">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86"/>
      <c r="C243" s="1263"/>
      <c r="D243" s="1263"/>
      <c r="E243" s="1263"/>
      <c r="F243" s="1264"/>
      <c r="G243" s="1268"/>
      <c r="H243" s="1268"/>
      <c r="I243" s="1268"/>
      <c r="J243" s="1375"/>
      <c r="K243" s="1268"/>
      <c r="L243" s="1454"/>
      <c r="M243" s="1451"/>
      <c r="N243" s="1373" t="str">
        <f>IF('別紙様式2-2（４・５月分）'!Q186="","",'別紙様式2-2（４・５月分）'!Q186)</f>
        <v/>
      </c>
      <c r="O243" s="1370"/>
      <c r="P243" s="1386"/>
      <c r="Q243" s="1387"/>
      <c r="R243" s="1388"/>
      <c r="S243" s="1396"/>
      <c r="T243" s="1417"/>
      <c r="U243" s="1563"/>
      <c r="V243" s="1461"/>
      <c r="W243" s="1354"/>
      <c r="X243" s="1555"/>
      <c r="Y243" s="1358"/>
      <c r="Z243" s="1555"/>
      <c r="AA243" s="1358"/>
      <c r="AB243" s="1555"/>
      <c r="AC243" s="1358"/>
      <c r="AD243" s="1555"/>
      <c r="AE243" s="1358"/>
      <c r="AF243" s="1358"/>
      <c r="AG243" s="1358"/>
      <c r="AH243" s="1364"/>
      <c r="AI243" s="1485"/>
      <c r="AJ243" s="1557"/>
      <c r="AK243" s="1585"/>
      <c r="AL243" s="1561"/>
      <c r="AM243" s="1573"/>
      <c r="AN243" s="1575"/>
      <c r="AO243" s="1407"/>
      <c r="AP243" s="1567"/>
      <c r="AQ243" s="1407"/>
      <c r="AR243" s="1587"/>
      <c r="AS243" s="1569"/>
      <c r="AT243" s="1535" t="str">
        <f t="shared" ref="AT243" si="222">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50"/>
      <c r="B244" s="1286"/>
      <c r="C244" s="1263"/>
      <c r="D244" s="1263"/>
      <c r="E244" s="1263"/>
      <c r="F244" s="1264"/>
      <c r="G244" s="1268"/>
      <c r="H244" s="1268"/>
      <c r="I244" s="1268"/>
      <c r="J244" s="1375"/>
      <c r="K244" s="1268"/>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0"/>
      <c r="V244" s="1466" t="str">
        <f>IFERROR(VLOOKUP(K242,【参考】数式用!$A$5:$AB$27,MATCH(U244,【参考】数式用!$B$4:$AB$4,0)+1,0),"")</f>
        <v/>
      </c>
      <c r="W244" s="1468" t="s">
        <v>19</v>
      </c>
      <c r="X244" s="1538"/>
      <c r="Y244" s="1410" t="s">
        <v>10</v>
      </c>
      <c r="Z244" s="1538"/>
      <c r="AA244" s="1410" t="s">
        <v>45</v>
      </c>
      <c r="AB244" s="1538"/>
      <c r="AC244" s="1410" t="s">
        <v>10</v>
      </c>
      <c r="AD244" s="1538"/>
      <c r="AE244" s="1410" t="s">
        <v>2188</v>
      </c>
      <c r="AF244" s="1410" t="s">
        <v>24</v>
      </c>
      <c r="AG244" s="1410" t="str">
        <f>IF(X244&gt;=1,(AB244*12+AD244)-(X244*12+Z244)+1,"")</f>
        <v/>
      </c>
      <c r="AH244" s="1412" t="s">
        <v>38</v>
      </c>
      <c r="AI244" s="1414" t="str">
        <f t="shared" ref="AI244" si="223">IFERROR(ROUNDDOWN(ROUND(L242*V244,0)*M242,0)*AG244,"")</f>
        <v/>
      </c>
      <c r="AJ244" s="1578" t="str">
        <f>IFERROR(ROUNDDOWN(ROUND((L242*(V244-AX242)),0)*M242,0)*AG244,"")</f>
        <v/>
      </c>
      <c r="AK244" s="1497" t="str">
        <f>IFERROR(ROUNDDOWN(ROUNDDOWN(ROUND(L242*VLOOKUP(K242,【参考】数式用!$A$5:$AB$27,MATCH("新加算Ⅳ",【参考】数式用!$B$4:$AB$4,0)+1,0),0)*M242,0)*AG244*0.5,0),"")</f>
        <v/>
      </c>
      <c r="AL244" s="1580"/>
      <c r="AM244" s="1588" t="str">
        <f>IFERROR(IF('別紙様式2-2（４・５月分）'!Q187="ベア加算","", IF(OR(U244="新加算Ⅰ",U244="新加算Ⅱ",U244="新加算Ⅲ",U244="新加算Ⅳ"),ROUNDDOWN(ROUND(L242*VLOOKUP(K242,【参考】数式用!$A$5:$I$27,MATCH("ベア加算",【参考】数式用!$B$4:$I$4,0)+1,0),0)*M242,0)*AG244,"")),"")</f>
        <v/>
      </c>
      <c r="AN244" s="1544"/>
      <c r="AO244" s="1536"/>
      <c r="AP244" s="1548"/>
      <c r="AQ244" s="1536"/>
      <c r="AR244" s="1550"/>
      <c r="AS244" s="1552"/>
      <c r="AT244" s="1535"/>
      <c r="AU244" s="554"/>
      <c r="AV244" s="1496" t="str">
        <f>IF(AND(AB242&lt;&gt;7,AD242&lt;&gt;3),"V列に色付け","")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69"/>
      <c r="H245" s="1269"/>
      <c r="I245" s="1269"/>
      <c r="J245" s="1376"/>
      <c r="K245" s="1269"/>
      <c r="L245" s="1455"/>
      <c r="M245" s="1452"/>
      <c r="N245" s="662" t="str">
        <f>IF('別紙様式2-2（４・５月分）'!Q187="","",'別紙様式2-2（４・５月分）'!Q187)</f>
        <v/>
      </c>
      <c r="O245" s="1372"/>
      <c r="P245" s="1394"/>
      <c r="Q245" s="1508"/>
      <c r="R245" s="1392"/>
      <c r="S245" s="1398"/>
      <c r="T245" s="1463"/>
      <c r="U245" s="1571"/>
      <c r="V245" s="1467"/>
      <c r="W245" s="1469"/>
      <c r="X245" s="1539"/>
      <c r="Y245" s="1411"/>
      <c r="Z245" s="1539"/>
      <c r="AA245" s="1411"/>
      <c r="AB245" s="1539"/>
      <c r="AC245" s="1411"/>
      <c r="AD245" s="1539"/>
      <c r="AE245" s="1411"/>
      <c r="AF245" s="1411"/>
      <c r="AG245" s="1411"/>
      <c r="AH245" s="1413"/>
      <c r="AI245" s="1415"/>
      <c r="AJ245" s="1579"/>
      <c r="AK245" s="1498"/>
      <c r="AL245" s="1581"/>
      <c r="AM245" s="1589"/>
      <c r="AN245" s="1545"/>
      <c r="AO245" s="1537"/>
      <c r="AP245" s="1549"/>
      <c r="AQ245" s="1537"/>
      <c r="AR245" s="1551"/>
      <c r="AS245" s="1553"/>
      <c r="AT245" s="684" t="str">
        <f t="shared" ref="AT245" si="224">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86" t="str">
        <f>IF(基本情報入力シート!C112="","",基本情報入力シート!C112)</f>
        <v/>
      </c>
      <c r="C246" s="1263"/>
      <c r="D246" s="1263"/>
      <c r="E246" s="1263"/>
      <c r="F246" s="1264"/>
      <c r="G246" s="1268" t="str">
        <f>IF(基本情報入力シート!M112="","",基本情報入力シート!M112)</f>
        <v/>
      </c>
      <c r="H246" s="1268" t="str">
        <f>IF(基本情報入力シート!R112="","",基本情報入力シート!R112)</f>
        <v/>
      </c>
      <c r="I246" s="1268" t="str">
        <f>IF(基本情報入力シート!W112="","",基本情報入力シート!W112)</f>
        <v/>
      </c>
      <c r="J246" s="1375" t="str">
        <f>IF(基本情報入力シート!X112="","",基本情報入力シート!X112)</f>
        <v/>
      </c>
      <c r="K246" s="1268"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2" t="str">
        <f>IF('別紙様式2-3（６月以降分）'!U246="","",'別紙様式2-3（６月以降分）'!U246)</f>
        <v/>
      </c>
      <c r="V246" s="1460" t="str">
        <f>IFERROR(VLOOKUP(K246,【参考】数式用!$A$5:$AB$27,MATCH(U246,【参考】数式用!$B$4:$AB$4,0)+1,0),"")</f>
        <v/>
      </c>
      <c r="W246" s="1353" t="s">
        <v>19</v>
      </c>
      <c r="X246" s="1554">
        <f>'別紙様式2-3（６月以降分）'!X246</f>
        <v>6</v>
      </c>
      <c r="Y246" s="1357" t="s">
        <v>10</v>
      </c>
      <c r="Z246" s="1554">
        <f>'別紙様式2-3（６月以降分）'!Z246</f>
        <v>6</v>
      </c>
      <c r="AA246" s="1357" t="s">
        <v>45</v>
      </c>
      <c r="AB246" s="1554">
        <f>'別紙様式2-3（６月以降分）'!AB246</f>
        <v>7</v>
      </c>
      <c r="AC246" s="1357" t="s">
        <v>10</v>
      </c>
      <c r="AD246" s="1554">
        <f>'別紙様式2-3（６月以降分）'!AD246</f>
        <v>3</v>
      </c>
      <c r="AE246" s="1357" t="s">
        <v>2188</v>
      </c>
      <c r="AF246" s="1357" t="s">
        <v>24</v>
      </c>
      <c r="AG246" s="1357">
        <f>IF(X246&gt;=1,(AB246*12+AD246)-(X246*12+Z246)+1,"")</f>
        <v>10</v>
      </c>
      <c r="AH246" s="1363" t="s">
        <v>38</v>
      </c>
      <c r="AI246" s="1484" t="str">
        <f>'別紙様式2-3（６月以降分）'!AI246</f>
        <v/>
      </c>
      <c r="AJ246" s="1556" t="str">
        <f>'別紙様式2-3（６月以降分）'!AJ246</f>
        <v/>
      </c>
      <c r="AK246" s="1584">
        <f>'別紙様式2-3（６月以降分）'!AK246</f>
        <v>0</v>
      </c>
      <c r="AL246" s="1560" t="str">
        <f>IF('別紙様式2-3（６月以降分）'!AL246="","",'別紙様式2-3（６月以降分）'!AL246)</f>
        <v/>
      </c>
      <c r="AM246" s="1572">
        <f>'別紙様式2-3（６月以降分）'!AM246</f>
        <v>0</v>
      </c>
      <c r="AN246" s="1574"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68" t="str">
        <f>IF('別紙様式2-3（６月以降分）'!AS246="","",'別紙様式2-3（６月以降分）'!AS246)</f>
        <v/>
      </c>
      <c r="AT246" s="679" t="str">
        <f t="shared" ref="AT246" si="225">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86"/>
      <c r="C247" s="1263"/>
      <c r="D247" s="1263"/>
      <c r="E247" s="1263"/>
      <c r="F247" s="1264"/>
      <c r="G247" s="1268"/>
      <c r="H247" s="1268"/>
      <c r="I247" s="1268"/>
      <c r="J247" s="1375"/>
      <c r="K247" s="1268"/>
      <c r="L247" s="1454"/>
      <c r="M247" s="1456"/>
      <c r="N247" s="1373" t="str">
        <f>IF('別紙様式2-2（４・５月分）'!Q189="","",'別紙様式2-2（４・５月分）'!Q189)</f>
        <v/>
      </c>
      <c r="O247" s="1370"/>
      <c r="P247" s="1386"/>
      <c r="Q247" s="1387"/>
      <c r="R247" s="1388"/>
      <c r="S247" s="1396"/>
      <c r="T247" s="1417"/>
      <c r="U247" s="1563"/>
      <c r="V247" s="1461"/>
      <c r="W247" s="1354"/>
      <c r="X247" s="1555"/>
      <c r="Y247" s="1358"/>
      <c r="Z247" s="1555"/>
      <c r="AA247" s="1358"/>
      <c r="AB247" s="1555"/>
      <c r="AC247" s="1358"/>
      <c r="AD247" s="1555"/>
      <c r="AE247" s="1358"/>
      <c r="AF247" s="1358"/>
      <c r="AG247" s="1358"/>
      <c r="AH247" s="1364"/>
      <c r="AI247" s="1485"/>
      <c r="AJ247" s="1557"/>
      <c r="AK247" s="1585"/>
      <c r="AL247" s="1561"/>
      <c r="AM247" s="1573"/>
      <c r="AN247" s="1575"/>
      <c r="AO247" s="1407"/>
      <c r="AP247" s="1567"/>
      <c r="AQ247" s="1407"/>
      <c r="AR247" s="1587"/>
      <c r="AS247" s="1569"/>
      <c r="AT247" s="1535" t="str">
        <f t="shared" ref="AT247" si="226">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50"/>
      <c r="B248" s="1286"/>
      <c r="C248" s="1263"/>
      <c r="D248" s="1263"/>
      <c r="E248" s="1263"/>
      <c r="F248" s="1264"/>
      <c r="G248" s="1268"/>
      <c r="H248" s="1268"/>
      <c r="I248" s="1268"/>
      <c r="J248" s="1375"/>
      <c r="K248" s="1268"/>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0"/>
      <c r="V248" s="1466" t="str">
        <f>IFERROR(VLOOKUP(K246,【参考】数式用!$A$5:$AB$27,MATCH(U248,【参考】数式用!$B$4:$AB$4,0)+1,0),"")</f>
        <v/>
      </c>
      <c r="W248" s="1468" t="s">
        <v>19</v>
      </c>
      <c r="X248" s="1538"/>
      <c r="Y248" s="1410" t="s">
        <v>10</v>
      </c>
      <c r="Z248" s="1538"/>
      <c r="AA248" s="1410" t="s">
        <v>45</v>
      </c>
      <c r="AB248" s="1538"/>
      <c r="AC248" s="1410" t="s">
        <v>10</v>
      </c>
      <c r="AD248" s="1538"/>
      <c r="AE248" s="1410" t="s">
        <v>2188</v>
      </c>
      <c r="AF248" s="1410" t="s">
        <v>24</v>
      </c>
      <c r="AG248" s="1410" t="str">
        <f>IF(X248&gt;=1,(AB248*12+AD248)-(X248*12+Z248)+1,"")</f>
        <v/>
      </c>
      <c r="AH248" s="1412" t="s">
        <v>38</v>
      </c>
      <c r="AI248" s="1414" t="str">
        <f t="shared" ref="AI248" si="227">IFERROR(ROUNDDOWN(ROUND(L246*V248,0)*M246,0)*AG248,"")</f>
        <v/>
      </c>
      <c r="AJ248" s="1578" t="str">
        <f>IFERROR(ROUNDDOWN(ROUND((L246*(V248-AX246)),0)*M246,0)*AG248,"")</f>
        <v/>
      </c>
      <c r="AK248" s="1497" t="str">
        <f>IFERROR(ROUNDDOWN(ROUNDDOWN(ROUND(L246*VLOOKUP(K246,【参考】数式用!$A$5:$AB$27,MATCH("新加算Ⅳ",【参考】数式用!$B$4:$AB$4,0)+1,0),0)*M246,0)*AG248*0.5,0),"")</f>
        <v/>
      </c>
      <c r="AL248" s="1580"/>
      <c r="AM248" s="1588" t="str">
        <f>IFERROR(IF('別紙様式2-2（４・５月分）'!Q190="ベア加算","", IF(OR(U248="新加算Ⅰ",U248="新加算Ⅱ",U248="新加算Ⅲ",U248="新加算Ⅳ"),ROUNDDOWN(ROUND(L246*VLOOKUP(K246,【参考】数式用!$A$5:$I$27,MATCH("ベア加算",【参考】数式用!$B$4:$I$4,0)+1,0),0)*M246,0)*AG248,"")),"")</f>
        <v/>
      </c>
      <c r="AN248" s="1544"/>
      <c r="AO248" s="1536"/>
      <c r="AP248" s="1548"/>
      <c r="AQ248" s="1536"/>
      <c r="AR248" s="1550"/>
      <c r="AS248" s="1552"/>
      <c r="AT248" s="1535"/>
      <c r="AU248" s="554"/>
      <c r="AV248" s="1496" t="str">
        <f>IF(AND(AB246&lt;&gt;7,AD246&lt;&gt;3),"V列に色付け","")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69"/>
      <c r="H249" s="1269"/>
      <c r="I249" s="1269"/>
      <c r="J249" s="1376"/>
      <c r="K249" s="1269"/>
      <c r="L249" s="1455"/>
      <c r="M249" s="1457"/>
      <c r="N249" s="662" t="str">
        <f>IF('別紙様式2-2（４・５月分）'!Q190="","",'別紙様式2-2（４・５月分）'!Q190)</f>
        <v/>
      </c>
      <c r="O249" s="1372"/>
      <c r="P249" s="1394"/>
      <c r="Q249" s="1508"/>
      <c r="R249" s="1392"/>
      <c r="S249" s="1398"/>
      <c r="T249" s="1463"/>
      <c r="U249" s="1571"/>
      <c r="V249" s="1467"/>
      <c r="W249" s="1469"/>
      <c r="X249" s="1539"/>
      <c r="Y249" s="1411"/>
      <c r="Z249" s="1539"/>
      <c r="AA249" s="1411"/>
      <c r="AB249" s="1539"/>
      <c r="AC249" s="1411"/>
      <c r="AD249" s="1539"/>
      <c r="AE249" s="1411"/>
      <c r="AF249" s="1411"/>
      <c r="AG249" s="1411"/>
      <c r="AH249" s="1413"/>
      <c r="AI249" s="1415"/>
      <c r="AJ249" s="1579"/>
      <c r="AK249" s="1498"/>
      <c r="AL249" s="1581"/>
      <c r="AM249" s="1589"/>
      <c r="AN249" s="1545"/>
      <c r="AO249" s="1537"/>
      <c r="AP249" s="1549"/>
      <c r="AQ249" s="1537"/>
      <c r="AR249" s="1551"/>
      <c r="AS249" s="1553"/>
      <c r="AT249" s="684" t="str">
        <f t="shared" ref="AT249" si="228">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51">
        <v>60</v>
      </c>
      <c r="B250" s="1285" t="str">
        <f>IF(基本情報入力シート!C113="","",基本情報入力シート!C113)</f>
        <v/>
      </c>
      <c r="C250" s="1261"/>
      <c r="D250" s="1261"/>
      <c r="E250" s="1261"/>
      <c r="F250" s="1262"/>
      <c r="G250" s="1267" t="str">
        <f>IF(基本情報入力シート!M113="","",基本情報入力シート!M113)</f>
        <v/>
      </c>
      <c r="H250" s="1267" t="str">
        <f>IF(基本情報入力シート!R113="","",基本情報入力シート!R113)</f>
        <v/>
      </c>
      <c r="I250" s="1267" t="str">
        <f>IF(基本情報入力シート!W113="","",基本情報入力シート!W113)</f>
        <v/>
      </c>
      <c r="J250" s="1382" t="str">
        <f>IF(基本情報入力シート!X113="","",基本情報入力シート!X113)</f>
        <v/>
      </c>
      <c r="K250" s="1267"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2" t="str">
        <f>IF('別紙様式2-3（６月以降分）'!U250="","",'別紙様式2-3（６月以降分）'!U250)</f>
        <v/>
      </c>
      <c r="V250" s="1460" t="str">
        <f>IFERROR(VLOOKUP(K250,【参考】数式用!$A$5:$AB$27,MATCH(U250,【参考】数式用!$B$4:$AB$4,0)+1,0),"")</f>
        <v/>
      </c>
      <c r="W250" s="1353" t="s">
        <v>19</v>
      </c>
      <c r="X250" s="1554">
        <f>'別紙様式2-3（６月以降分）'!X250</f>
        <v>6</v>
      </c>
      <c r="Y250" s="1357" t="s">
        <v>10</v>
      </c>
      <c r="Z250" s="1554">
        <f>'別紙様式2-3（６月以降分）'!Z250</f>
        <v>6</v>
      </c>
      <c r="AA250" s="1357" t="s">
        <v>45</v>
      </c>
      <c r="AB250" s="1554">
        <f>'別紙様式2-3（６月以降分）'!AB250</f>
        <v>7</v>
      </c>
      <c r="AC250" s="1357" t="s">
        <v>10</v>
      </c>
      <c r="AD250" s="1554">
        <f>'別紙様式2-3（６月以降分）'!AD250</f>
        <v>3</v>
      </c>
      <c r="AE250" s="1357" t="s">
        <v>2188</v>
      </c>
      <c r="AF250" s="1357" t="s">
        <v>24</v>
      </c>
      <c r="AG250" s="1357">
        <f>IF(X250&gt;=1,(AB250*12+AD250)-(X250*12+Z250)+1,"")</f>
        <v>10</v>
      </c>
      <c r="AH250" s="1363" t="s">
        <v>38</v>
      </c>
      <c r="AI250" s="1484" t="str">
        <f>'別紙様式2-3（６月以降分）'!AI250</f>
        <v/>
      </c>
      <c r="AJ250" s="1556" t="str">
        <f>'別紙様式2-3（６月以降分）'!AJ250</f>
        <v/>
      </c>
      <c r="AK250" s="1584">
        <f>'別紙様式2-3（６月以降分）'!AK250</f>
        <v>0</v>
      </c>
      <c r="AL250" s="1560" t="str">
        <f>IF('別紙様式2-3（６月以降分）'!AL250="","",'別紙様式2-3（６月以降分）'!AL250)</f>
        <v/>
      </c>
      <c r="AM250" s="1572">
        <f>'別紙様式2-3（６月以降分）'!AM250</f>
        <v>0</v>
      </c>
      <c r="AN250" s="1574"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68" t="str">
        <f>IF('別紙様式2-3（６月以降分）'!AS250="","",'別紙様式2-3（６月以降分）'!AS250)</f>
        <v/>
      </c>
      <c r="AT250" s="679" t="str">
        <f t="shared" ref="AT250" si="229">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86"/>
      <c r="C251" s="1263"/>
      <c r="D251" s="1263"/>
      <c r="E251" s="1263"/>
      <c r="F251" s="1264"/>
      <c r="G251" s="1268"/>
      <c r="H251" s="1268"/>
      <c r="I251" s="1268"/>
      <c r="J251" s="1375"/>
      <c r="K251" s="1268"/>
      <c r="L251" s="1454"/>
      <c r="M251" s="1451"/>
      <c r="N251" s="1373" t="str">
        <f>IF('別紙様式2-2（４・５月分）'!Q192="","",'別紙様式2-2（４・５月分）'!Q192)</f>
        <v/>
      </c>
      <c r="O251" s="1370"/>
      <c r="P251" s="1386"/>
      <c r="Q251" s="1387"/>
      <c r="R251" s="1388"/>
      <c r="S251" s="1396"/>
      <c r="T251" s="1417"/>
      <c r="U251" s="1563"/>
      <c r="V251" s="1461"/>
      <c r="W251" s="1354"/>
      <c r="X251" s="1555"/>
      <c r="Y251" s="1358"/>
      <c r="Z251" s="1555"/>
      <c r="AA251" s="1358"/>
      <c r="AB251" s="1555"/>
      <c r="AC251" s="1358"/>
      <c r="AD251" s="1555"/>
      <c r="AE251" s="1358"/>
      <c r="AF251" s="1358"/>
      <c r="AG251" s="1358"/>
      <c r="AH251" s="1364"/>
      <c r="AI251" s="1485"/>
      <c r="AJ251" s="1557"/>
      <c r="AK251" s="1585"/>
      <c r="AL251" s="1561"/>
      <c r="AM251" s="1573"/>
      <c r="AN251" s="1575"/>
      <c r="AO251" s="1407"/>
      <c r="AP251" s="1567"/>
      <c r="AQ251" s="1407"/>
      <c r="AR251" s="1587"/>
      <c r="AS251" s="1569"/>
      <c r="AT251" s="1535" t="str">
        <f t="shared" ref="AT251" si="230">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50"/>
      <c r="B252" s="1286"/>
      <c r="C252" s="1263"/>
      <c r="D252" s="1263"/>
      <c r="E252" s="1263"/>
      <c r="F252" s="1264"/>
      <c r="G252" s="1268"/>
      <c r="H252" s="1268"/>
      <c r="I252" s="1268"/>
      <c r="J252" s="1375"/>
      <c r="K252" s="1268"/>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0"/>
      <c r="V252" s="1466" t="str">
        <f>IFERROR(VLOOKUP(K250,【参考】数式用!$A$5:$AB$27,MATCH(U252,【参考】数式用!$B$4:$AB$4,0)+1,0),"")</f>
        <v/>
      </c>
      <c r="W252" s="1468" t="s">
        <v>19</v>
      </c>
      <c r="X252" s="1538"/>
      <c r="Y252" s="1410" t="s">
        <v>10</v>
      </c>
      <c r="Z252" s="1538"/>
      <c r="AA252" s="1410" t="s">
        <v>45</v>
      </c>
      <c r="AB252" s="1538"/>
      <c r="AC252" s="1410" t="s">
        <v>10</v>
      </c>
      <c r="AD252" s="1538"/>
      <c r="AE252" s="1410" t="s">
        <v>2188</v>
      </c>
      <c r="AF252" s="1410" t="s">
        <v>24</v>
      </c>
      <c r="AG252" s="1410" t="str">
        <f>IF(X252&gt;=1,(AB252*12+AD252)-(X252*12+Z252)+1,"")</f>
        <v/>
      </c>
      <c r="AH252" s="1412" t="s">
        <v>38</v>
      </c>
      <c r="AI252" s="1414" t="str">
        <f t="shared" ref="AI252" si="231">IFERROR(ROUNDDOWN(ROUND(L250*V252,0)*M250,0)*AG252,"")</f>
        <v/>
      </c>
      <c r="AJ252" s="1578" t="str">
        <f>IFERROR(ROUNDDOWN(ROUND((L250*(V252-AX250)),0)*M250,0)*AG252,"")</f>
        <v/>
      </c>
      <c r="AK252" s="1497" t="str">
        <f>IFERROR(ROUNDDOWN(ROUNDDOWN(ROUND(L250*VLOOKUP(K250,【参考】数式用!$A$5:$AB$27,MATCH("新加算Ⅳ",【参考】数式用!$B$4:$AB$4,0)+1,0),0)*M250,0)*AG252*0.5,0),"")</f>
        <v/>
      </c>
      <c r="AL252" s="1580"/>
      <c r="AM252" s="1588" t="str">
        <f>IFERROR(IF('別紙様式2-2（４・５月分）'!Q193="ベア加算","", IF(OR(U252="新加算Ⅰ",U252="新加算Ⅱ",U252="新加算Ⅲ",U252="新加算Ⅳ"),ROUNDDOWN(ROUND(L250*VLOOKUP(K250,【参考】数式用!$A$5:$I$27,MATCH("ベア加算",【参考】数式用!$B$4:$I$4,0)+1,0),0)*M250,0)*AG252,"")),"")</f>
        <v/>
      </c>
      <c r="AN252" s="1544"/>
      <c r="AO252" s="1536"/>
      <c r="AP252" s="1548"/>
      <c r="AQ252" s="1536"/>
      <c r="AR252" s="1550"/>
      <c r="AS252" s="1552"/>
      <c r="AT252" s="1535"/>
      <c r="AU252" s="554"/>
      <c r="AV252" s="1496" t="str">
        <f>IF(AND(AB250&lt;&gt;7,AD250&lt;&gt;3),"V列に色付け","")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69"/>
      <c r="H253" s="1269"/>
      <c r="I253" s="1269"/>
      <c r="J253" s="1376"/>
      <c r="K253" s="1269"/>
      <c r="L253" s="1455"/>
      <c r="M253" s="1452"/>
      <c r="N253" s="662" t="str">
        <f>IF('別紙様式2-2（４・５月分）'!Q193="","",'別紙様式2-2（４・５月分）'!Q193)</f>
        <v/>
      </c>
      <c r="O253" s="1372"/>
      <c r="P253" s="1394"/>
      <c r="Q253" s="1508"/>
      <c r="R253" s="1392"/>
      <c r="S253" s="1398"/>
      <c r="T253" s="1463"/>
      <c r="U253" s="1571"/>
      <c r="V253" s="1467"/>
      <c r="W253" s="1469"/>
      <c r="X253" s="1539"/>
      <c r="Y253" s="1411"/>
      <c r="Z253" s="1539"/>
      <c r="AA253" s="1411"/>
      <c r="AB253" s="1539"/>
      <c r="AC253" s="1411"/>
      <c r="AD253" s="1539"/>
      <c r="AE253" s="1411"/>
      <c r="AF253" s="1411"/>
      <c r="AG253" s="1411"/>
      <c r="AH253" s="1413"/>
      <c r="AI253" s="1415"/>
      <c r="AJ253" s="1579"/>
      <c r="AK253" s="1498"/>
      <c r="AL253" s="1581"/>
      <c r="AM253" s="1589"/>
      <c r="AN253" s="1545"/>
      <c r="AO253" s="1537"/>
      <c r="AP253" s="1549"/>
      <c r="AQ253" s="1537"/>
      <c r="AR253" s="1551"/>
      <c r="AS253" s="1553"/>
      <c r="AT253" s="684" t="str">
        <f t="shared" ref="AT253" si="232">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86" t="str">
        <f>IF(基本情報入力シート!C114="","",基本情報入力シート!C114)</f>
        <v/>
      </c>
      <c r="C254" s="1263"/>
      <c r="D254" s="1263"/>
      <c r="E254" s="1263"/>
      <c r="F254" s="1264"/>
      <c r="G254" s="1268" t="str">
        <f>IF(基本情報入力シート!M114="","",基本情報入力シート!M114)</f>
        <v/>
      </c>
      <c r="H254" s="1268" t="str">
        <f>IF(基本情報入力シート!R114="","",基本情報入力シート!R114)</f>
        <v/>
      </c>
      <c r="I254" s="1268" t="str">
        <f>IF(基本情報入力シート!W114="","",基本情報入力シート!W114)</f>
        <v/>
      </c>
      <c r="J254" s="1375" t="str">
        <f>IF(基本情報入力シート!X114="","",基本情報入力シート!X114)</f>
        <v/>
      </c>
      <c r="K254" s="1268"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2" t="str">
        <f>IF('別紙様式2-3（６月以降分）'!U254="","",'別紙様式2-3（６月以降分）'!U254)</f>
        <v/>
      </c>
      <c r="V254" s="1460" t="str">
        <f>IFERROR(VLOOKUP(K254,【参考】数式用!$A$5:$AB$27,MATCH(U254,【参考】数式用!$B$4:$AB$4,0)+1,0),"")</f>
        <v/>
      </c>
      <c r="W254" s="1353" t="s">
        <v>19</v>
      </c>
      <c r="X254" s="1554">
        <f>'別紙様式2-3（６月以降分）'!X254</f>
        <v>6</v>
      </c>
      <c r="Y254" s="1357" t="s">
        <v>10</v>
      </c>
      <c r="Z254" s="1554">
        <f>'別紙様式2-3（６月以降分）'!Z254</f>
        <v>6</v>
      </c>
      <c r="AA254" s="1357" t="s">
        <v>45</v>
      </c>
      <c r="AB254" s="1554">
        <f>'別紙様式2-3（６月以降分）'!AB254</f>
        <v>7</v>
      </c>
      <c r="AC254" s="1357" t="s">
        <v>10</v>
      </c>
      <c r="AD254" s="1554">
        <f>'別紙様式2-3（６月以降分）'!AD254</f>
        <v>3</v>
      </c>
      <c r="AE254" s="1357" t="s">
        <v>2188</v>
      </c>
      <c r="AF254" s="1357" t="s">
        <v>24</v>
      </c>
      <c r="AG254" s="1357">
        <f>IF(X254&gt;=1,(AB254*12+AD254)-(X254*12+Z254)+1,"")</f>
        <v>10</v>
      </c>
      <c r="AH254" s="1363" t="s">
        <v>38</v>
      </c>
      <c r="AI254" s="1484" t="str">
        <f>'別紙様式2-3（６月以降分）'!AI254</f>
        <v/>
      </c>
      <c r="AJ254" s="1556" t="str">
        <f>'別紙様式2-3（６月以降分）'!AJ254</f>
        <v/>
      </c>
      <c r="AK254" s="1584">
        <f>'別紙様式2-3（６月以降分）'!AK254</f>
        <v>0</v>
      </c>
      <c r="AL254" s="1560" t="str">
        <f>IF('別紙様式2-3（６月以降分）'!AL254="","",'別紙様式2-3（６月以降分）'!AL254)</f>
        <v/>
      </c>
      <c r="AM254" s="1572">
        <f>'別紙様式2-3（６月以降分）'!AM254</f>
        <v>0</v>
      </c>
      <c r="AN254" s="1574"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68" t="str">
        <f>IF('別紙様式2-3（６月以降分）'!AS254="","",'別紙様式2-3（６月以降分）'!AS254)</f>
        <v/>
      </c>
      <c r="AT254" s="679" t="str">
        <f t="shared" ref="AT254" si="233">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86"/>
      <c r="C255" s="1263"/>
      <c r="D255" s="1263"/>
      <c r="E255" s="1263"/>
      <c r="F255" s="1264"/>
      <c r="G255" s="1268"/>
      <c r="H255" s="1268"/>
      <c r="I255" s="1268"/>
      <c r="J255" s="1375"/>
      <c r="K255" s="1268"/>
      <c r="L255" s="1454"/>
      <c r="M255" s="1456"/>
      <c r="N255" s="1373" t="str">
        <f>IF('別紙様式2-2（４・５月分）'!Q195="","",'別紙様式2-2（４・５月分）'!Q195)</f>
        <v/>
      </c>
      <c r="O255" s="1370"/>
      <c r="P255" s="1386"/>
      <c r="Q255" s="1387"/>
      <c r="R255" s="1388"/>
      <c r="S255" s="1396"/>
      <c r="T255" s="1417"/>
      <c r="U255" s="1563"/>
      <c r="V255" s="1461"/>
      <c r="W255" s="1354"/>
      <c r="X255" s="1555"/>
      <c r="Y255" s="1358"/>
      <c r="Z255" s="1555"/>
      <c r="AA255" s="1358"/>
      <c r="AB255" s="1555"/>
      <c r="AC255" s="1358"/>
      <c r="AD255" s="1555"/>
      <c r="AE255" s="1358"/>
      <c r="AF255" s="1358"/>
      <c r="AG255" s="1358"/>
      <c r="AH255" s="1364"/>
      <c r="AI255" s="1485"/>
      <c r="AJ255" s="1557"/>
      <c r="AK255" s="1585"/>
      <c r="AL255" s="1561"/>
      <c r="AM255" s="1573"/>
      <c r="AN255" s="1575"/>
      <c r="AO255" s="1407"/>
      <c r="AP255" s="1567"/>
      <c r="AQ255" s="1407"/>
      <c r="AR255" s="1587"/>
      <c r="AS255" s="1569"/>
      <c r="AT255" s="1535" t="str">
        <f t="shared" ref="AT255" si="234">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50"/>
      <c r="B256" s="1286"/>
      <c r="C256" s="1263"/>
      <c r="D256" s="1263"/>
      <c r="E256" s="1263"/>
      <c r="F256" s="1264"/>
      <c r="G256" s="1268"/>
      <c r="H256" s="1268"/>
      <c r="I256" s="1268"/>
      <c r="J256" s="1375"/>
      <c r="K256" s="1268"/>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0"/>
      <c r="V256" s="1466" t="str">
        <f>IFERROR(VLOOKUP(K254,【参考】数式用!$A$5:$AB$27,MATCH(U256,【参考】数式用!$B$4:$AB$4,0)+1,0),"")</f>
        <v/>
      </c>
      <c r="W256" s="1468" t="s">
        <v>19</v>
      </c>
      <c r="X256" s="1538"/>
      <c r="Y256" s="1410" t="s">
        <v>10</v>
      </c>
      <c r="Z256" s="1538"/>
      <c r="AA256" s="1410" t="s">
        <v>45</v>
      </c>
      <c r="AB256" s="1538"/>
      <c r="AC256" s="1410" t="s">
        <v>10</v>
      </c>
      <c r="AD256" s="1538"/>
      <c r="AE256" s="1410" t="s">
        <v>2188</v>
      </c>
      <c r="AF256" s="1410" t="s">
        <v>24</v>
      </c>
      <c r="AG256" s="1410" t="str">
        <f>IF(X256&gt;=1,(AB256*12+AD256)-(X256*12+Z256)+1,"")</f>
        <v/>
      </c>
      <c r="AH256" s="1412" t="s">
        <v>38</v>
      </c>
      <c r="AI256" s="1414" t="str">
        <f t="shared" ref="AI256" si="235">IFERROR(ROUNDDOWN(ROUND(L254*V256,0)*M254,0)*AG256,"")</f>
        <v/>
      </c>
      <c r="AJ256" s="1578" t="str">
        <f>IFERROR(ROUNDDOWN(ROUND((L254*(V256-AX254)),0)*M254,0)*AG256,"")</f>
        <v/>
      </c>
      <c r="AK256" s="1497" t="str">
        <f>IFERROR(ROUNDDOWN(ROUNDDOWN(ROUND(L254*VLOOKUP(K254,【参考】数式用!$A$5:$AB$27,MATCH("新加算Ⅳ",【参考】数式用!$B$4:$AB$4,0)+1,0),0)*M254,0)*AG256*0.5,0),"")</f>
        <v/>
      </c>
      <c r="AL256" s="1580"/>
      <c r="AM256" s="1588" t="str">
        <f>IFERROR(IF('別紙様式2-2（４・５月分）'!Q196="ベア加算","", IF(OR(U256="新加算Ⅰ",U256="新加算Ⅱ",U256="新加算Ⅲ",U256="新加算Ⅳ"),ROUNDDOWN(ROUND(L254*VLOOKUP(K254,【参考】数式用!$A$5:$I$27,MATCH("ベア加算",【参考】数式用!$B$4:$I$4,0)+1,0),0)*M254,0)*AG256,"")),"")</f>
        <v/>
      </c>
      <c r="AN256" s="1544"/>
      <c r="AO256" s="1536"/>
      <c r="AP256" s="1548"/>
      <c r="AQ256" s="1536"/>
      <c r="AR256" s="1550"/>
      <c r="AS256" s="1552"/>
      <c r="AT256" s="1535"/>
      <c r="AU256" s="554"/>
      <c r="AV256" s="1496" t="str">
        <f>IF(AND(AB254&lt;&gt;7,AD254&lt;&gt;3),"V列に色付け","")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69"/>
      <c r="H257" s="1269"/>
      <c r="I257" s="1269"/>
      <c r="J257" s="1376"/>
      <c r="K257" s="1269"/>
      <c r="L257" s="1455"/>
      <c r="M257" s="1457"/>
      <c r="N257" s="662" t="str">
        <f>IF('別紙様式2-2（４・５月分）'!Q196="","",'別紙様式2-2（４・５月分）'!Q196)</f>
        <v/>
      </c>
      <c r="O257" s="1372"/>
      <c r="P257" s="1394"/>
      <c r="Q257" s="1508"/>
      <c r="R257" s="1392"/>
      <c r="S257" s="1398"/>
      <c r="T257" s="1463"/>
      <c r="U257" s="1571"/>
      <c r="V257" s="1467"/>
      <c r="W257" s="1469"/>
      <c r="X257" s="1539"/>
      <c r="Y257" s="1411"/>
      <c r="Z257" s="1539"/>
      <c r="AA257" s="1411"/>
      <c r="AB257" s="1539"/>
      <c r="AC257" s="1411"/>
      <c r="AD257" s="1539"/>
      <c r="AE257" s="1411"/>
      <c r="AF257" s="1411"/>
      <c r="AG257" s="1411"/>
      <c r="AH257" s="1413"/>
      <c r="AI257" s="1415"/>
      <c r="AJ257" s="1579"/>
      <c r="AK257" s="1498"/>
      <c r="AL257" s="1581"/>
      <c r="AM257" s="1589"/>
      <c r="AN257" s="1545"/>
      <c r="AO257" s="1537"/>
      <c r="AP257" s="1549"/>
      <c r="AQ257" s="1537"/>
      <c r="AR257" s="1551"/>
      <c r="AS257" s="1553"/>
      <c r="AT257" s="684" t="str">
        <f t="shared" ref="AT257" si="23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51">
        <v>62</v>
      </c>
      <c r="B258" s="1285" t="str">
        <f>IF(基本情報入力シート!C115="","",基本情報入力シート!C115)</f>
        <v/>
      </c>
      <c r="C258" s="1261"/>
      <c r="D258" s="1261"/>
      <c r="E258" s="1261"/>
      <c r="F258" s="1262"/>
      <c r="G258" s="1267" t="str">
        <f>IF(基本情報入力シート!M115="","",基本情報入力シート!M115)</f>
        <v/>
      </c>
      <c r="H258" s="1267" t="str">
        <f>IF(基本情報入力シート!R115="","",基本情報入力シート!R115)</f>
        <v/>
      </c>
      <c r="I258" s="1267" t="str">
        <f>IF(基本情報入力シート!W115="","",基本情報入力シート!W115)</f>
        <v/>
      </c>
      <c r="J258" s="1382" t="str">
        <f>IF(基本情報入力シート!X115="","",基本情報入力シート!X115)</f>
        <v/>
      </c>
      <c r="K258" s="1267"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2" t="str">
        <f>IF('別紙様式2-3（６月以降分）'!U258="","",'別紙様式2-3（６月以降分）'!U258)</f>
        <v/>
      </c>
      <c r="V258" s="1460" t="str">
        <f>IFERROR(VLOOKUP(K258,【参考】数式用!$A$5:$AB$27,MATCH(U258,【参考】数式用!$B$4:$AB$4,0)+1,0),"")</f>
        <v/>
      </c>
      <c r="W258" s="1353" t="s">
        <v>19</v>
      </c>
      <c r="X258" s="1554">
        <f>'別紙様式2-3（６月以降分）'!X258</f>
        <v>6</v>
      </c>
      <c r="Y258" s="1357" t="s">
        <v>10</v>
      </c>
      <c r="Z258" s="1554">
        <f>'別紙様式2-3（６月以降分）'!Z258</f>
        <v>6</v>
      </c>
      <c r="AA258" s="1357" t="s">
        <v>45</v>
      </c>
      <c r="AB258" s="1554">
        <f>'別紙様式2-3（６月以降分）'!AB258</f>
        <v>7</v>
      </c>
      <c r="AC258" s="1357" t="s">
        <v>10</v>
      </c>
      <c r="AD258" s="1554">
        <f>'別紙様式2-3（６月以降分）'!AD258</f>
        <v>3</v>
      </c>
      <c r="AE258" s="1357" t="s">
        <v>2188</v>
      </c>
      <c r="AF258" s="1357" t="s">
        <v>24</v>
      </c>
      <c r="AG258" s="1357">
        <f>IF(X258&gt;=1,(AB258*12+AD258)-(X258*12+Z258)+1,"")</f>
        <v>10</v>
      </c>
      <c r="AH258" s="1363" t="s">
        <v>38</v>
      </c>
      <c r="AI258" s="1484" t="str">
        <f>'別紙様式2-3（６月以降分）'!AI258</f>
        <v/>
      </c>
      <c r="AJ258" s="1556" t="str">
        <f>'別紙様式2-3（６月以降分）'!AJ258</f>
        <v/>
      </c>
      <c r="AK258" s="1584">
        <f>'別紙様式2-3（６月以降分）'!AK258</f>
        <v>0</v>
      </c>
      <c r="AL258" s="1560" t="str">
        <f>IF('別紙様式2-3（６月以降分）'!AL258="","",'別紙様式2-3（６月以降分）'!AL258)</f>
        <v/>
      </c>
      <c r="AM258" s="1572">
        <f>'別紙様式2-3（６月以降分）'!AM258</f>
        <v>0</v>
      </c>
      <c r="AN258" s="1574"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68" t="str">
        <f>IF('別紙様式2-3（６月以降分）'!AS258="","",'別紙様式2-3（６月以降分）'!AS258)</f>
        <v/>
      </c>
      <c r="AT258" s="679" t="str">
        <f t="shared" ref="AT258" si="23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86"/>
      <c r="C259" s="1263"/>
      <c r="D259" s="1263"/>
      <c r="E259" s="1263"/>
      <c r="F259" s="1264"/>
      <c r="G259" s="1268"/>
      <c r="H259" s="1268"/>
      <c r="I259" s="1268"/>
      <c r="J259" s="1375"/>
      <c r="K259" s="1268"/>
      <c r="L259" s="1454"/>
      <c r="M259" s="1451"/>
      <c r="N259" s="1373" t="str">
        <f>IF('別紙様式2-2（４・５月分）'!Q198="","",'別紙様式2-2（４・５月分）'!Q198)</f>
        <v/>
      </c>
      <c r="O259" s="1370"/>
      <c r="P259" s="1386"/>
      <c r="Q259" s="1387"/>
      <c r="R259" s="1388"/>
      <c r="S259" s="1396"/>
      <c r="T259" s="1417"/>
      <c r="U259" s="1563"/>
      <c r="V259" s="1461"/>
      <c r="W259" s="1354"/>
      <c r="X259" s="1555"/>
      <c r="Y259" s="1358"/>
      <c r="Z259" s="1555"/>
      <c r="AA259" s="1358"/>
      <c r="AB259" s="1555"/>
      <c r="AC259" s="1358"/>
      <c r="AD259" s="1555"/>
      <c r="AE259" s="1358"/>
      <c r="AF259" s="1358"/>
      <c r="AG259" s="1358"/>
      <c r="AH259" s="1364"/>
      <c r="AI259" s="1485"/>
      <c r="AJ259" s="1557"/>
      <c r="AK259" s="1585"/>
      <c r="AL259" s="1561"/>
      <c r="AM259" s="1573"/>
      <c r="AN259" s="1575"/>
      <c r="AO259" s="1407"/>
      <c r="AP259" s="1567"/>
      <c r="AQ259" s="1407"/>
      <c r="AR259" s="1587"/>
      <c r="AS259" s="1569"/>
      <c r="AT259" s="1535" t="str">
        <f t="shared" ref="AT259" si="23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50"/>
      <c r="B260" s="1286"/>
      <c r="C260" s="1263"/>
      <c r="D260" s="1263"/>
      <c r="E260" s="1263"/>
      <c r="F260" s="1264"/>
      <c r="G260" s="1268"/>
      <c r="H260" s="1268"/>
      <c r="I260" s="1268"/>
      <c r="J260" s="1375"/>
      <c r="K260" s="1268"/>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0"/>
      <c r="V260" s="1466" t="str">
        <f>IFERROR(VLOOKUP(K258,【参考】数式用!$A$5:$AB$27,MATCH(U260,【参考】数式用!$B$4:$AB$4,0)+1,0),"")</f>
        <v/>
      </c>
      <c r="W260" s="1468" t="s">
        <v>19</v>
      </c>
      <c r="X260" s="1538"/>
      <c r="Y260" s="1410" t="s">
        <v>10</v>
      </c>
      <c r="Z260" s="1538"/>
      <c r="AA260" s="1410" t="s">
        <v>45</v>
      </c>
      <c r="AB260" s="1538"/>
      <c r="AC260" s="1410" t="s">
        <v>10</v>
      </c>
      <c r="AD260" s="1538"/>
      <c r="AE260" s="1410" t="s">
        <v>2188</v>
      </c>
      <c r="AF260" s="1410" t="s">
        <v>24</v>
      </c>
      <c r="AG260" s="1410" t="str">
        <f>IF(X260&gt;=1,(AB260*12+AD260)-(X260*12+Z260)+1,"")</f>
        <v/>
      </c>
      <c r="AH260" s="1412" t="s">
        <v>38</v>
      </c>
      <c r="AI260" s="1414" t="str">
        <f t="shared" ref="AI260" si="239">IFERROR(ROUNDDOWN(ROUND(L258*V260,0)*M258,0)*AG260,"")</f>
        <v/>
      </c>
      <c r="AJ260" s="1578" t="str">
        <f>IFERROR(ROUNDDOWN(ROUND((L258*(V260-AX258)),0)*M258,0)*AG260,"")</f>
        <v/>
      </c>
      <c r="AK260" s="1497" t="str">
        <f>IFERROR(ROUNDDOWN(ROUNDDOWN(ROUND(L258*VLOOKUP(K258,【参考】数式用!$A$5:$AB$27,MATCH("新加算Ⅳ",【参考】数式用!$B$4:$AB$4,0)+1,0),0)*M258,0)*AG260*0.5,0),"")</f>
        <v/>
      </c>
      <c r="AL260" s="1580"/>
      <c r="AM260" s="1588" t="str">
        <f>IFERROR(IF('別紙様式2-2（４・５月分）'!Q199="ベア加算","", IF(OR(U260="新加算Ⅰ",U260="新加算Ⅱ",U260="新加算Ⅲ",U260="新加算Ⅳ"),ROUNDDOWN(ROUND(L258*VLOOKUP(K258,【参考】数式用!$A$5:$I$27,MATCH("ベア加算",【参考】数式用!$B$4:$I$4,0)+1,0),0)*M258,0)*AG260,"")),"")</f>
        <v/>
      </c>
      <c r="AN260" s="1544"/>
      <c r="AO260" s="1536"/>
      <c r="AP260" s="1548"/>
      <c r="AQ260" s="1536"/>
      <c r="AR260" s="1550"/>
      <c r="AS260" s="1552"/>
      <c r="AT260" s="1535"/>
      <c r="AU260" s="554"/>
      <c r="AV260" s="1496" t="str">
        <f>IF(AND(AB258&lt;&gt;7,AD258&lt;&gt;3),"V列に色付け","")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69"/>
      <c r="H261" s="1269"/>
      <c r="I261" s="1269"/>
      <c r="J261" s="1376"/>
      <c r="K261" s="1269"/>
      <c r="L261" s="1455"/>
      <c r="M261" s="1452"/>
      <c r="N261" s="662" t="str">
        <f>IF('別紙様式2-2（４・５月分）'!Q199="","",'別紙様式2-2（４・５月分）'!Q199)</f>
        <v/>
      </c>
      <c r="O261" s="1372"/>
      <c r="P261" s="1394"/>
      <c r="Q261" s="1508"/>
      <c r="R261" s="1392"/>
      <c r="S261" s="1398"/>
      <c r="T261" s="1463"/>
      <c r="U261" s="1571"/>
      <c r="V261" s="1467"/>
      <c r="W261" s="1469"/>
      <c r="X261" s="1539"/>
      <c r="Y261" s="1411"/>
      <c r="Z261" s="1539"/>
      <c r="AA261" s="1411"/>
      <c r="AB261" s="1539"/>
      <c r="AC261" s="1411"/>
      <c r="AD261" s="1539"/>
      <c r="AE261" s="1411"/>
      <c r="AF261" s="1411"/>
      <c r="AG261" s="1411"/>
      <c r="AH261" s="1413"/>
      <c r="AI261" s="1415"/>
      <c r="AJ261" s="1579"/>
      <c r="AK261" s="1498"/>
      <c r="AL261" s="1581"/>
      <c r="AM261" s="1589"/>
      <c r="AN261" s="1545"/>
      <c r="AO261" s="1537"/>
      <c r="AP261" s="1549"/>
      <c r="AQ261" s="1537"/>
      <c r="AR261" s="1551"/>
      <c r="AS261" s="1553"/>
      <c r="AT261" s="684" t="str">
        <f t="shared" ref="AT261" si="240">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86" t="str">
        <f>IF(基本情報入力シート!C116="","",基本情報入力シート!C116)</f>
        <v/>
      </c>
      <c r="C262" s="1263"/>
      <c r="D262" s="1263"/>
      <c r="E262" s="1263"/>
      <c r="F262" s="1264"/>
      <c r="G262" s="1268" t="str">
        <f>IF(基本情報入力シート!M116="","",基本情報入力シート!M116)</f>
        <v/>
      </c>
      <c r="H262" s="1268" t="str">
        <f>IF(基本情報入力シート!R116="","",基本情報入力シート!R116)</f>
        <v/>
      </c>
      <c r="I262" s="1268" t="str">
        <f>IF(基本情報入力シート!W116="","",基本情報入力シート!W116)</f>
        <v/>
      </c>
      <c r="J262" s="1375" t="str">
        <f>IF(基本情報入力シート!X116="","",基本情報入力シート!X116)</f>
        <v/>
      </c>
      <c r="K262" s="1268"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2" t="str">
        <f>IF('別紙様式2-3（６月以降分）'!U262="","",'別紙様式2-3（６月以降分）'!U262)</f>
        <v/>
      </c>
      <c r="V262" s="1460" t="str">
        <f>IFERROR(VLOOKUP(K262,【参考】数式用!$A$5:$AB$27,MATCH(U262,【参考】数式用!$B$4:$AB$4,0)+1,0),"")</f>
        <v/>
      </c>
      <c r="W262" s="1353" t="s">
        <v>19</v>
      </c>
      <c r="X262" s="1554">
        <f>'別紙様式2-3（６月以降分）'!X262</f>
        <v>6</v>
      </c>
      <c r="Y262" s="1357" t="s">
        <v>10</v>
      </c>
      <c r="Z262" s="1554">
        <f>'別紙様式2-3（６月以降分）'!Z262</f>
        <v>6</v>
      </c>
      <c r="AA262" s="1357" t="s">
        <v>45</v>
      </c>
      <c r="AB262" s="1554">
        <f>'別紙様式2-3（６月以降分）'!AB262</f>
        <v>7</v>
      </c>
      <c r="AC262" s="1357" t="s">
        <v>10</v>
      </c>
      <c r="AD262" s="1554">
        <f>'別紙様式2-3（６月以降分）'!AD262</f>
        <v>3</v>
      </c>
      <c r="AE262" s="1357" t="s">
        <v>2188</v>
      </c>
      <c r="AF262" s="1357" t="s">
        <v>24</v>
      </c>
      <c r="AG262" s="1357">
        <f>IF(X262&gt;=1,(AB262*12+AD262)-(X262*12+Z262)+1,"")</f>
        <v>10</v>
      </c>
      <c r="AH262" s="1363" t="s">
        <v>38</v>
      </c>
      <c r="AI262" s="1484" t="str">
        <f>'別紙様式2-3（６月以降分）'!AI262</f>
        <v/>
      </c>
      <c r="AJ262" s="1556" t="str">
        <f>'別紙様式2-3（６月以降分）'!AJ262</f>
        <v/>
      </c>
      <c r="AK262" s="1584">
        <f>'別紙様式2-3（６月以降分）'!AK262</f>
        <v>0</v>
      </c>
      <c r="AL262" s="1560" t="str">
        <f>IF('別紙様式2-3（６月以降分）'!AL262="","",'別紙様式2-3（６月以降分）'!AL262)</f>
        <v/>
      </c>
      <c r="AM262" s="1572">
        <f>'別紙様式2-3（６月以降分）'!AM262</f>
        <v>0</v>
      </c>
      <c r="AN262" s="1574"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68" t="str">
        <f>IF('別紙様式2-3（６月以降分）'!AS262="","",'別紙様式2-3（６月以降分）'!AS262)</f>
        <v/>
      </c>
      <c r="AT262" s="679" t="str">
        <f t="shared" ref="AT262" si="241">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86"/>
      <c r="C263" s="1263"/>
      <c r="D263" s="1263"/>
      <c r="E263" s="1263"/>
      <c r="F263" s="1264"/>
      <c r="G263" s="1268"/>
      <c r="H263" s="1268"/>
      <c r="I263" s="1268"/>
      <c r="J263" s="1375"/>
      <c r="K263" s="1268"/>
      <c r="L263" s="1454"/>
      <c r="M263" s="1456"/>
      <c r="N263" s="1373" t="str">
        <f>IF('別紙様式2-2（４・５月分）'!Q201="","",'別紙様式2-2（４・５月分）'!Q201)</f>
        <v/>
      </c>
      <c r="O263" s="1370"/>
      <c r="P263" s="1386"/>
      <c r="Q263" s="1387"/>
      <c r="R263" s="1388"/>
      <c r="S263" s="1396"/>
      <c r="T263" s="1417"/>
      <c r="U263" s="1563"/>
      <c r="V263" s="1461"/>
      <c r="W263" s="1354"/>
      <c r="X263" s="1555"/>
      <c r="Y263" s="1358"/>
      <c r="Z263" s="1555"/>
      <c r="AA263" s="1358"/>
      <c r="AB263" s="1555"/>
      <c r="AC263" s="1358"/>
      <c r="AD263" s="1555"/>
      <c r="AE263" s="1358"/>
      <c r="AF263" s="1358"/>
      <c r="AG263" s="1358"/>
      <c r="AH263" s="1364"/>
      <c r="AI263" s="1485"/>
      <c r="AJ263" s="1557"/>
      <c r="AK263" s="1585"/>
      <c r="AL263" s="1561"/>
      <c r="AM263" s="1573"/>
      <c r="AN263" s="1575"/>
      <c r="AO263" s="1407"/>
      <c r="AP263" s="1567"/>
      <c r="AQ263" s="1407"/>
      <c r="AR263" s="1587"/>
      <c r="AS263" s="1569"/>
      <c r="AT263" s="1535" t="str">
        <f t="shared" ref="AT263" si="242">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50"/>
      <c r="B264" s="1286"/>
      <c r="C264" s="1263"/>
      <c r="D264" s="1263"/>
      <c r="E264" s="1263"/>
      <c r="F264" s="1264"/>
      <c r="G264" s="1268"/>
      <c r="H264" s="1268"/>
      <c r="I264" s="1268"/>
      <c r="J264" s="1375"/>
      <c r="K264" s="1268"/>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0"/>
      <c r="V264" s="1466" t="str">
        <f>IFERROR(VLOOKUP(K262,【参考】数式用!$A$5:$AB$27,MATCH(U264,【参考】数式用!$B$4:$AB$4,0)+1,0),"")</f>
        <v/>
      </c>
      <c r="W264" s="1468" t="s">
        <v>19</v>
      </c>
      <c r="X264" s="1538"/>
      <c r="Y264" s="1410" t="s">
        <v>10</v>
      </c>
      <c r="Z264" s="1538"/>
      <c r="AA264" s="1410" t="s">
        <v>45</v>
      </c>
      <c r="AB264" s="1538"/>
      <c r="AC264" s="1410" t="s">
        <v>10</v>
      </c>
      <c r="AD264" s="1538"/>
      <c r="AE264" s="1410" t="s">
        <v>2188</v>
      </c>
      <c r="AF264" s="1410" t="s">
        <v>24</v>
      </c>
      <c r="AG264" s="1410" t="str">
        <f>IF(X264&gt;=1,(AB264*12+AD264)-(X264*12+Z264)+1,"")</f>
        <v/>
      </c>
      <c r="AH264" s="1412" t="s">
        <v>38</v>
      </c>
      <c r="AI264" s="1414" t="str">
        <f t="shared" ref="AI264" si="243">IFERROR(ROUNDDOWN(ROUND(L262*V264,0)*M262,0)*AG264,"")</f>
        <v/>
      </c>
      <c r="AJ264" s="1578" t="str">
        <f>IFERROR(ROUNDDOWN(ROUND((L262*(V264-AX262)),0)*M262,0)*AG264,"")</f>
        <v/>
      </c>
      <c r="AK264" s="1497" t="str">
        <f>IFERROR(ROUNDDOWN(ROUNDDOWN(ROUND(L262*VLOOKUP(K262,【参考】数式用!$A$5:$AB$27,MATCH("新加算Ⅳ",【参考】数式用!$B$4:$AB$4,0)+1,0),0)*M262,0)*AG264*0.5,0),"")</f>
        <v/>
      </c>
      <c r="AL264" s="1580"/>
      <c r="AM264" s="1588" t="str">
        <f>IFERROR(IF('別紙様式2-2（４・５月分）'!Q202="ベア加算","", IF(OR(U264="新加算Ⅰ",U264="新加算Ⅱ",U264="新加算Ⅲ",U264="新加算Ⅳ"),ROUNDDOWN(ROUND(L262*VLOOKUP(K262,【参考】数式用!$A$5:$I$27,MATCH("ベア加算",【参考】数式用!$B$4:$I$4,0)+1,0),0)*M262,0)*AG264,"")),"")</f>
        <v/>
      </c>
      <c r="AN264" s="1544"/>
      <c r="AO264" s="1536"/>
      <c r="AP264" s="1548"/>
      <c r="AQ264" s="1536"/>
      <c r="AR264" s="1550"/>
      <c r="AS264" s="1552"/>
      <c r="AT264" s="1535"/>
      <c r="AU264" s="554"/>
      <c r="AV264" s="1496" t="str">
        <f>IF(AND(AB262&lt;&gt;7,AD262&lt;&gt;3),"V列に色付け","")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69"/>
      <c r="H265" s="1269"/>
      <c r="I265" s="1269"/>
      <c r="J265" s="1376"/>
      <c r="K265" s="1269"/>
      <c r="L265" s="1455"/>
      <c r="M265" s="1457"/>
      <c r="N265" s="662" t="str">
        <f>IF('別紙様式2-2（４・５月分）'!Q202="","",'別紙様式2-2（４・５月分）'!Q202)</f>
        <v/>
      </c>
      <c r="O265" s="1372"/>
      <c r="P265" s="1394"/>
      <c r="Q265" s="1508"/>
      <c r="R265" s="1392"/>
      <c r="S265" s="1398"/>
      <c r="T265" s="1463"/>
      <c r="U265" s="1571"/>
      <c r="V265" s="1467"/>
      <c r="W265" s="1469"/>
      <c r="X265" s="1539"/>
      <c r="Y265" s="1411"/>
      <c r="Z265" s="1539"/>
      <c r="AA265" s="1411"/>
      <c r="AB265" s="1539"/>
      <c r="AC265" s="1411"/>
      <c r="AD265" s="1539"/>
      <c r="AE265" s="1411"/>
      <c r="AF265" s="1411"/>
      <c r="AG265" s="1411"/>
      <c r="AH265" s="1413"/>
      <c r="AI265" s="1415"/>
      <c r="AJ265" s="1579"/>
      <c r="AK265" s="1498"/>
      <c r="AL265" s="1581"/>
      <c r="AM265" s="1589"/>
      <c r="AN265" s="1545"/>
      <c r="AO265" s="1537"/>
      <c r="AP265" s="1549"/>
      <c r="AQ265" s="1537"/>
      <c r="AR265" s="1551"/>
      <c r="AS265" s="1553"/>
      <c r="AT265" s="684" t="str">
        <f t="shared" ref="AT265" si="244">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51">
        <v>64</v>
      </c>
      <c r="B266" s="1285" t="str">
        <f>IF(基本情報入力シート!C117="","",基本情報入力シート!C117)</f>
        <v/>
      </c>
      <c r="C266" s="1261"/>
      <c r="D266" s="1261"/>
      <c r="E266" s="1261"/>
      <c r="F266" s="1262"/>
      <c r="G266" s="1267" t="str">
        <f>IF(基本情報入力シート!M117="","",基本情報入力シート!M117)</f>
        <v/>
      </c>
      <c r="H266" s="1267" t="str">
        <f>IF(基本情報入力シート!R117="","",基本情報入力シート!R117)</f>
        <v/>
      </c>
      <c r="I266" s="1267" t="str">
        <f>IF(基本情報入力シート!W117="","",基本情報入力シート!W117)</f>
        <v/>
      </c>
      <c r="J266" s="1382" t="str">
        <f>IF(基本情報入力シート!X117="","",基本情報入力シート!X117)</f>
        <v/>
      </c>
      <c r="K266" s="1267"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2" t="str">
        <f>IF('別紙様式2-3（６月以降分）'!U266="","",'別紙様式2-3（６月以降分）'!U266)</f>
        <v/>
      </c>
      <c r="V266" s="1460" t="str">
        <f>IFERROR(VLOOKUP(K266,【参考】数式用!$A$5:$AB$27,MATCH(U266,【参考】数式用!$B$4:$AB$4,0)+1,0),"")</f>
        <v/>
      </c>
      <c r="W266" s="1353" t="s">
        <v>19</v>
      </c>
      <c r="X266" s="1554">
        <f>'別紙様式2-3（６月以降分）'!X266</f>
        <v>6</v>
      </c>
      <c r="Y266" s="1357" t="s">
        <v>10</v>
      </c>
      <c r="Z266" s="1554">
        <f>'別紙様式2-3（６月以降分）'!Z266</f>
        <v>6</v>
      </c>
      <c r="AA266" s="1357" t="s">
        <v>45</v>
      </c>
      <c r="AB266" s="1554">
        <f>'別紙様式2-3（６月以降分）'!AB266</f>
        <v>7</v>
      </c>
      <c r="AC266" s="1357" t="s">
        <v>10</v>
      </c>
      <c r="AD266" s="1554">
        <f>'別紙様式2-3（６月以降分）'!AD266</f>
        <v>3</v>
      </c>
      <c r="AE266" s="1357" t="s">
        <v>2188</v>
      </c>
      <c r="AF266" s="1357" t="s">
        <v>24</v>
      </c>
      <c r="AG266" s="1357">
        <f>IF(X266&gt;=1,(AB266*12+AD266)-(X266*12+Z266)+1,"")</f>
        <v>10</v>
      </c>
      <c r="AH266" s="1363" t="s">
        <v>38</v>
      </c>
      <c r="AI266" s="1484" t="str">
        <f>'別紙様式2-3（６月以降分）'!AI266</f>
        <v/>
      </c>
      <c r="AJ266" s="1556" t="str">
        <f>'別紙様式2-3（６月以降分）'!AJ266</f>
        <v/>
      </c>
      <c r="AK266" s="1584">
        <f>'別紙様式2-3（６月以降分）'!AK266</f>
        <v>0</v>
      </c>
      <c r="AL266" s="1560" t="str">
        <f>IF('別紙様式2-3（６月以降分）'!AL266="","",'別紙様式2-3（６月以降分）'!AL266)</f>
        <v/>
      </c>
      <c r="AM266" s="1572">
        <f>'別紙様式2-3（６月以降分）'!AM266</f>
        <v>0</v>
      </c>
      <c r="AN266" s="1574"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68" t="str">
        <f>IF('別紙様式2-3（６月以降分）'!AS266="","",'別紙様式2-3（６月以降分）'!AS266)</f>
        <v/>
      </c>
      <c r="AT266" s="679" t="str">
        <f t="shared" ref="AT266" si="245">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86"/>
      <c r="C267" s="1263"/>
      <c r="D267" s="1263"/>
      <c r="E267" s="1263"/>
      <c r="F267" s="1264"/>
      <c r="G267" s="1268"/>
      <c r="H267" s="1268"/>
      <c r="I267" s="1268"/>
      <c r="J267" s="1375"/>
      <c r="K267" s="1268"/>
      <c r="L267" s="1454"/>
      <c r="M267" s="1451"/>
      <c r="N267" s="1373" t="str">
        <f>IF('別紙様式2-2（４・５月分）'!Q204="","",'別紙様式2-2（４・５月分）'!Q204)</f>
        <v/>
      </c>
      <c r="O267" s="1370"/>
      <c r="P267" s="1386"/>
      <c r="Q267" s="1387"/>
      <c r="R267" s="1388"/>
      <c r="S267" s="1396"/>
      <c r="T267" s="1417"/>
      <c r="U267" s="1563"/>
      <c r="V267" s="1461"/>
      <c r="W267" s="1354"/>
      <c r="X267" s="1555"/>
      <c r="Y267" s="1358"/>
      <c r="Z267" s="1555"/>
      <c r="AA267" s="1358"/>
      <c r="AB267" s="1555"/>
      <c r="AC267" s="1358"/>
      <c r="AD267" s="1555"/>
      <c r="AE267" s="1358"/>
      <c r="AF267" s="1358"/>
      <c r="AG267" s="1358"/>
      <c r="AH267" s="1364"/>
      <c r="AI267" s="1485"/>
      <c r="AJ267" s="1557"/>
      <c r="AK267" s="1585"/>
      <c r="AL267" s="1561"/>
      <c r="AM267" s="1573"/>
      <c r="AN267" s="1575"/>
      <c r="AO267" s="1407"/>
      <c r="AP267" s="1567"/>
      <c r="AQ267" s="1407"/>
      <c r="AR267" s="1587"/>
      <c r="AS267" s="1569"/>
      <c r="AT267" s="1535" t="str">
        <f t="shared" ref="AT267" si="246">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50"/>
      <c r="B268" s="1286"/>
      <c r="C268" s="1263"/>
      <c r="D268" s="1263"/>
      <c r="E268" s="1263"/>
      <c r="F268" s="1264"/>
      <c r="G268" s="1268"/>
      <c r="H268" s="1268"/>
      <c r="I268" s="1268"/>
      <c r="J268" s="1375"/>
      <c r="K268" s="1268"/>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0"/>
      <c r="V268" s="1466" t="str">
        <f>IFERROR(VLOOKUP(K266,【参考】数式用!$A$5:$AB$27,MATCH(U268,【参考】数式用!$B$4:$AB$4,0)+1,0),"")</f>
        <v/>
      </c>
      <c r="W268" s="1468" t="s">
        <v>19</v>
      </c>
      <c r="X268" s="1538"/>
      <c r="Y268" s="1410" t="s">
        <v>10</v>
      </c>
      <c r="Z268" s="1538"/>
      <c r="AA268" s="1410" t="s">
        <v>45</v>
      </c>
      <c r="AB268" s="1538"/>
      <c r="AC268" s="1410" t="s">
        <v>10</v>
      </c>
      <c r="AD268" s="1538"/>
      <c r="AE268" s="1410" t="s">
        <v>2188</v>
      </c>
      <c r="AF268" s="1410" t="s">
        <v>24</v>
      </c>
      <c r="AG268" s="1410" t="str">
        <f>IF(X268&gt;=1,(AB268*12+AD268)-(X268*12+Z268)+1,"")</f>
        <v/>
      </c>
      <c r="AH268" s="1412" t="s">
        <v>38</v>
      </c>
      <c r="AI268" s="1414" t="str">
        <f t="shared" ref="AI268" si="247">IFERROR(ROUNDDOWN(ROUND(L266*V268,0)*M266,0)*AG268,"")</f>
        <v/>
      </c>
      <c r="AJ268" s="1578" t="str">
        <f>IFERROR(ROUNDDOWN(ROUND((L266*(V268-AX266)),0)*M266,0)*AG268,"")</f>
        <v/>
      </c>
      <c r="AK268" s="1497" t="str">
        <f>IFERROR(ROUNDDOWN(ROUNDDOWN(ROUND(L266*VLOOKUP(K266,【参考】数式用!$A$5:$AB$27,MATCH("新加算Ⅳ",【参考】数式用!$B$4:$AB$4,0)+1,0),0)*M266,0)*AG268*0.5,0),"")</f>
        <v/>
      </c>
      <c r="AL268" s="1580"/>
      <c r="AM268" s="1588" t="str">
        <f>IFERROR(IF('別紙様式2-2（４・５月分）'!Q205="ベア加算","", IF(OR(U268="新加算Ⅰ",U268="新加算Ⅱ",U268="新加算Ⅲ",U268="新加算Ⅳ"),ROUNDDOWN(ROUND(L266*VLOOKUP(K266,【参考】数式用!$A$5:$I$27,MATCH("ベア加算",【参考】数式用!$B$4:$I$4,0)+1,0),0)*M266,0)*AG268,"")),"")</f>
        <v/>
      </c>
      <c r="AN268" s="1544"/>
      <c r="AO268" s="1536"/>
      <c r="AP268" s="1548"/>
      <c r="AQ268" s="1536"/>
      <c r="AR268" s="1550"/>
      <c r="AS268" s="1552"/>
      <c r="AT268" s="1535"/>
      <c r="AU268" s="554"/>
      <c r="AV268" s="1496" t="str">
        <f>IF(AND(AB266&lt;&gt;7,AD266&lt;&gt;3),"V列に色付け","")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69"/>
      <c r="H269" s="1269"/>
      <c r="I269" s="1269"/>
      <c r="J269" s="1376"/>
      <c r="K269" s="1269"/>
      <c r="L269" s="1455"/>
      <c r="M269" s="1452"/>
      <c r="N269" s="662" t="str">
        <f>IF('別紙様式2-2（４・５月分）'!Q205="","",'別紙様式2-2（４・５月分）'!Q205)</f>
        <v/>
      </c>
      <c r="O269" s="1372"/>
      <c r="P269" s="1394"/>
      <c r="Q269" s="1508"/>
      <c r="R269" s="1392"/>
      <c r="S269" s="1398"/>
      <c r="T269" s="1463"/>
      <c r="U269" s="1571"/>
      <c r="V269" s="1467"/>
      <c r="W269" s="1469"/>
      <c r="X269" s="1539"/>
      <c r="Y269" s="1411"/>
      <c r="Z269" s="1539"/>
      <c r="AA269" s="1411"/>
      <c r="AB269" s="1539"/>
      <c r="AC269" s="1411"/>
      <c r="AD269" s="1539"/>
      <c r="AE269" s="1411"/>
      <c r="AF269" s="1411"/>
      <c r="AG269" s="1411"/>
      <c r="AH269" s="1413"/>
      <c r="AI269" s="1415"/>
      <c r="AJ269" s="1579"/>
      <c r="AK269" s="1498"/>
      <c r="AL269" s="1581"/>
      <c r="AM269" s="1589"/>
      <c r="AN269" s="1545"/>
      <c r="AO269" s="1537"/>
      <c r="AP269" s="1549"/>
      <c r="AQ269" s="1537"/>
      <c r="AR269" s="1551"/>
      <c r="AS269" s="1553"/>
      <c r="AT269" s="684" t="str">
        <f t="shared" ref="AT269" si="248">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86" t="str">
        <f>IF(基本情報入力シート!C118="","",基本情報入力シート!C118)</f>
        <v/>
      </c>
      <c r="C270" s="1263"/>
      <c r="D270" s="1263"/>
      <c r="E270" s="1263"/>
      <c r="F270" s="1264"/>
      <c r="G270" s="1268" t="str">
        <f>IF(基本情報入力シート!M118="","",基本情報入力シート!M118)</f>
        <v/>
      </c>
      <c r="H270" s="1268" t="str">
        <f>IF(基本情報入力シート!R118="","",基本情報入力シート!R118)</f>
        <v/>
      </c>
      <c r="I270" s="1268" t="str">
        <f>IF(基本情報入力シート!W118="","",基本情報入力シート!W118)</f>
        <v/>
      </c>
      <c r="J270" s="1375" t="str">
        <f>IF(基本情報入力シート!X118="","",基本情報入力シート!X118)</f>
        <v/>
      </c>
      <c r="K270" s="1268"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2" t="str">
        <f>IF('別紙様式2-3（６月以降分）'!U270="","",'別紙様式2-3（６月以降分）'!U270)</f>
        <v/>
      </c>
      <c r="V270" s="1460" t="str">
        <f>IFERROR(VLOOKUP(K270,【参考】数式用!$A$5:$AB$27,MATCH(U270,【参考】数式用!$B$4:$AB$4,0)+1,0),"")</f>
        <v/>
      </c>
      <c r="W270" s="1353" t="s">
        <v>19</v>
      </c>
      <c r="X270" s="1554">
        <f>'別紙様式2-3（６月以降分）'!X270</f>
        <v>6</v>
      </c>
      <c r="Y270" s="1357" t="s">
        <v>10</v>
      </c>
      <c r="Z270" s="1554">
        <f>'別紙様式2-3（６月以降分）'!Z270</f>
        <v>6</v>
      </c>
      <c r="AA270" s="1357" t="s">
        <v>45</v>
      </c>
      <c r="AB270" s="1554">
        <f>'別紙様式2-3（６月以降分）'!AB270</f>
        <v>7</v>
      </c>
      <c r="AC270" s="1357" t="s">
        <v>10</v>
      </c>
      <c r="AD270" s="1554">
        <f>'別紙様式2-3（６月以降分）'!AD270</f>
        <v>3</v>
      </c>
      <c r="AE270" s="1357" t="s">
        <v>2188</v>
      </c>
      <c r="AF270" s="1357" t="s">
        <v>24</v>
      </c>
      <c r="AG270" s="1357">
        <f>IF(X270&gt;=1,(AB270*12+AD270)-(X270*12+Z270)+1,"")</f>
        <v>10</v>
      </c>
      <c r="AH270" s="1363" t="s">
        <v>38</v>
      </c>
      <c r="AI270" s="1484" t="str">
        <f>'別紙様式2-3（６月以降分）'!AI270</f>
        <v/>
      </c>
      <c r="AJ270" s="1556" t="str">
        <f>'別紙様式2-3（６月以降分）'!AJ270</f>
        <v/>
      </c>
      <c r="AK270" s="1584">
        <f>'別紙様式2-3（６月以降分）'!AK270</f>
        <v>0</v>
      </c>
      <c r="AL270" s="1560" t="str">
        <f>IF('別紙様式2-3（６月以降分）'!AL270="","",'別紙様式2-3（６月以降分）'!AL270)</f>
        <v/>
      </c>
      <c r="AM270" s="1572">
        <f>'別紙様式2-3（６月以降分）'!AM270</f>
        <v>0</v>
      </c>
      <c r="AN270" s="1574"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68" t="str">
        <f>IF('別紙様式2-3（６月以降分）'!AS270="","",'別紙様式2-3（６月以降分）'!AS270)</f>
        <v/>
      </c>
      <c r="AT270" s="679" t="str">
        <f t="shared" ref="AT270" si="249">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86"/>
      <c r="C271" s="1263"/>
      <c r="D271" s="1263"/>
      <c r="E271" s="1263"/>
      <c r="F271" s="1264"/>
      <c r="G271" s="1268"/>
      <c r="H271" s="1268"/>
      <c r="I271" s="1268"/>
      <c r="J271" s="1375"/>
      <c r="K271" s="1268"/>
      <c r="L271" s="1454"/>
      <c r="M271" s="1456"/>
      <c r="N271" s="1373" t="str">
        <f>IF('別紙様式2-2（４・５月分）'!Q207="","",'別紙様式2-2（４・５月分）'!Q207)</f>
        <v/>
      </c>
      <c r="O271" s="1370"/>
      <c r="P271" s="1386"/>
      <c r="Q271" s="1387"/>
      <c r="R271" s="1388"/>
      <c r="S271" s="1396"/>
      <c r="T271" s="1417"/>
      <c r="U271" s="1563"/>
      <c r="V271" s="1461"/>
      <c r="W271" s="1354"/>
      <c r="X271" s="1555"/>
      <c r="Y271" s="1358"/>
      <c r="Z271" s="1555"/>
      <c r="AA271" s="1358"/>
      <c r="AB271" s="1555"/>
      <c r="AC271" s="1358"/>
      <c r="AD271" s="1555"/>
      <c r="AE271" s="1358"/>
      <c r="AF271" s="1358"/>
      <c r="AG271" s="1358"/>
      <c r="AH271" s="1364"/>
      <c r="AI271" s="1485"/>
      <c r="AJ271" s="1557"/>
      <c r="AK271" s="1585"/>
      <c r="AL271" s="1561"/>
      <c r="AM271" s="1573"/>
      <c r="AN271" s="1575"/>
      <c r="AO271" s="1407"/>
      <c r="AP271" s="1567"/>
      <c r="AQ271" s="1407"/>
      <c r="AR271" s="1587"/>
      <c r="AS271" s="1569"/>
      <c r="AT271" s="1535" t="str">
        <f t="shared" ref="AT271" si="250">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50"/>
      <c r="B272" s="1286"/>
      <c r="C272" s="1263"/>
      <c r="D272" s="1263"/>
      <c r="E272" s="1263"/>
      <c r="F272" s="1264"/>
      <c r="G272" s="1268"/>
      <c r="H272" s="1268"/>
      <c r="I272" s="1268"/>
      <c r="J272" s="1375"/>
      <c r="K272" s="1268"/>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0"/>
      <c r="V272" s="1466" t="str">
        <f>IFERROR(VLOOKUP(K270,【参考】数式用!$A$5:$AB$27,MATCH(U272,【参考】数式用!$B$4:$AB$4,0)+1,0),"")</f>
        <v/>
      </c>
      <c r="W272" s="1468" t="s">
        <v>19</v>
      </c>
      <c r="X272" s="1538"/>
      <c r="Y272" s="1410" t="s">
        <v>10</v>
      </c>
      <c r="Z272" s="1538"/>
      <c r="AA272" s="1410" t="s">
        <v>45</v>
      </c>
      <c r="AB272" s="1538"/>
      <c r="AC272" s="1410" t="s">
        <v>10</v>
      </c>
      <c r="AD272" s="1538"/>
      <c r="AE272" s="1410" t="s">
        <v>2188</v>
      </c>
      <c r="AF272" s="1410" t="s">
        <v>24</v>
      </c>
      <c r="AG272" s="1410" t="str">
        <f>IF(X272&gt;=1,(AB272*12+AD272)-(X272*12+Z272)+1,"")</f>
        <v/>
      </c>
      <c r="AH272" s="1412" t="s">
        <v>38</v>
      </c>
      <c r="AI272" s="1414" t="str">
        <f t="shared" ref="AI272" si="251">IFERROR(ROUNDDOWN(ROUND(L270*V272,0)*M270,0)*AG272,"")</f>
        <v/>
      </c>
      <c r="AJ272" s="1578" t="str">
        <f>IFERROR(ROUNDDOWN(ROUND((L270*(V272-AX270)),0)*M270,0)*AG272,"")</f>
        <v/>
      </c>
      <c r="AK272" s="1497" t="str">
        <f>IFERROR(ROUNDDOWN(ROUNDDOWN(ROUND(L270*VLOOKUP(K270,【参考】数式用!$A$5:$AB$27,MATCH("新加算Ⅳ",【参考】数式用!$B$4:$AB$4,0)+1,0),0)*M270,0)*AG272*0.5,0),"")</f>
        <v/>
      </c>
      <c r="AL272" s="1580"/>
      <c r="AM272" s="1588" t="str">
        <f>IFERROR(IF('別紙様式2-2（４・５月分）'!Q208="ベア加算","", IF(OR(U272="新加算Ⅰ",U272="新加算Ⅱ",U272="新加算Ⅲ",U272="新加算Ⅳ"),ROUNDDOWN(ROUND(L270*VLOOKUP(K270,【参考】数式用!$A$5:$I$27,MATCH("ベア加算",【参考】数式用!$B$4:$I$4,0)+1,0),0)*M270,0)*AG272,"")),"")</f>
        <v/>
      </c>
      <c r="AN272" s="1544"/>
      <c r="AO272" s="1536"/>
      <c r="AP272" s="1548"/>
      <c r="AQ272" s="1536"/>
      <c r="AR272" s="1550"/>
      <c r="AS272" s="1552"/>
      <c r="AT272" s="1535"/>
      <c r="AU272" s="554"/>
      <c r="AV272" s="1496" t="str">
        <f>IF(AND(AB270&lt;&gt;7,AD270&lt;&gt;3),"V列に色付け","")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69"/>
      <c r="H273" s="1269"/>
      <c r="I273" s="1269"/>
      <c r="J273" s="1376"/>
      <c r="K273" s="1269"/>
      <c r="L273" s="1455"/>
      <c r="M273" s="1457"/>
      <c r="N273" s="662" t="str">
        <f>IF('別紙様式2-2（４・５月分）'!Q208="","",'別紙様式2-2（４・５月分）'!Q208)</f>
        <v/>
      </c>
      <c r="O273" s="1372"/>
      <c r="P273" s="1394"/>
      <c r="Q273" s="1508"/>
      <c r="R273" s="1392"/>
      <c r="S273" s="1398"/>
      <c r="T273" s="1463"/>
      <c r="U273" s="1571"/>
      <c r="V273" s="1467"/>
      <c r="W273" s="1469"/>
      <c r="X273" s="1539"/>
      <c r="Y273" s="1411"/>
      <c r="Z273" s="1539"/>
      <c r="AA273" s="1411"/>
      <c r="AB273" s="1539"/>
      <c r="AC273" s="1411"/>
      <c r="AD273" s="1539"/>
      <c r="AE273" s="1411"/>
      <c r="AF273" s="1411"/>
      <c r="AG273" s="1411"/>
      <c r="AH273" s="1413"/>
      <c r="AI273" s="1415"/>
      <c r="AJ273" s="1579"/>
      <c r="AK273" s="1498"/>
      <c r="AL273" s="1581"/>
      <c r="AM273" s="1589"/>
      <c r="AN273" s="1545"/>
      <c r="AO273" s="1537"/>
      <c r="AP273" s="1549"/>
      <c r="AQ273" s="1537"/>
      <c r="AR273" s="1551"/>
      <c r="AS273" s="1553"/>
      <c r="AT273" s="684" t="str">
        <f t="shared" ref="AT273" si="252">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51">
        <v>66</v>
      </c>
      <c r="B274" s="1285" t="str">
        <f>IF(基本情報入力シート!C119="","",基本情報入力シート!C119)</f>
        <v/>
      </c>
      <c r="C274" s="1261"/>
      <c r="D274" s="1261"/>
      <c r="E274" s="1261"/>
      <c r="F274" s="1262"/>
      <c r="G274" s="1267" t="str">
        <f>IF(基本情報入力シート!M119="","",基本情報入力シート!M119)</f>
        <v/>
      </c>
      <c r="H274" s="1267" t="str">
        <f>IF(基本情報入力シート!R119="","",基本情報入力シート!R119)</f>
        <v/>
      </c>
      <c r="I274" s="1267" t="str">
        <f>IF(基本情報入力シート!W119="","",基本情報入力シート!W119)</f>
        <v/>
      </c>
      <c r="J274" s="1382" t="str">
        <f>IF(基本情報入力シート!X119="","",基本情報入力シート!X119)</f>
        <v/>
      </c>
      <c r="K274" s="1267"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2" t="str">
        <f>IF('別紙様式2-3（６月以降分）'!U274="","",'別紙様式2-3（６月以降分）'!U274)</f>
        <v/>
      </c>
      <c r="V274" s="1460" t="str">
        <f>IFERROR(VLOOKUP(K274,【参考】数式用!$A$5:$AB$27,MATCH(U274,【参考】数式用!$B$4:$AB$4,0)+1,0),"")</f>
        <v/>
      </c>
      <c r="W274" s="1353" t="s">
        <v>19</v>
      </c>
      <c r="X274" s="1554">
        <f>'別紙様式2-3（６月以降分）'!X274</f>
        <v>6</v>
      </c>
      <c r="Y274" s="1357" t="s">
        <v>10</v>
      </c>
      <c r="Z274" s="1554">
        <f>'別紙様式2-3（６月以降分）'!Z274</f>
        <v>6</v>
      </c>
      <c r="AA274" s="1357" t="s">
        <v>45</v>
      </c>
      <c r="AB274" s="1554">
        <f>'別紙様式2-3（６月以降分）'!AB274</f>
        <v>7</v>
      </c>
      <c r="AC274" s="1357" t="s">
        <v>10</v>
      </c>
      <c r="AD274" s="1554">
        <f>'別紙様式2-3（６月以降分）'!AD274</f>
        <v>3</v>
      </c>
      <c r="AE274" s="1357" t="s">
        <v>2188</v>
      </c>
      <c r="AF274" s="1357" t="s">
        <v>24</v>
      </c>
      <c r="AG274" s="1357">
        <f>IF(X274&gt;=1,(AB274*12+AD274)-(X274*12+Z274)+1,"")</f>
        <v>10</v>
      </c>
      <c r="AH274" s="1363" t="s">
        <v>38</v>
      </c>
      <c r="AI274" s="1484" t="str">
        <f>'別紙様式2-3（６月以降分）'!AI274</f>
        <v/>
      </c>
      <c r="AJ274" s="1556" t="str">
        <f>'別紙様式2-3（６月以降分）'!AJ274</f>
        <v/>
      </c>
      <c r="AK274" s="1584">
        <f>'別紙様式2-3（６月以降分）'!AK274</f>
        <v>0</v>
      </c>
      <c r="AL274" s="1560" t="str">
        <f>IF('別紙様式2-3（６月以降分）'!AL274="","",'別紙様式2-3（６月以降分）'!AL274)</f>
        <v/>
      </c>
      <c r="AM274" s="1572">
        <f>'別紙様式2-3（６月以降分）'!AM274</f>
        <v>0</v>
      </c>
      <c r="AN274" s="1574"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68" t="str">
        <f>IF('別紙様式2-3（６月以降分）'!AS274="","",'別紙様式2-3（６月以降分）'!AS274)</f>
        <v/>
      </c>
      <c r="AT274" s="679" t="str">
        <f t="shared" ref="AT274" si="253">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86"/>
      <c r="C275" s="1263"/>
      <c r="D275" s="1263"/>
      <c r="E275" s="1263"/>
      <c r="F275" s="1264"/>
      <c r="G275" s="1268"/>
      <c r="H275" s="1268"/>
      <c r="I275" s="1268"/>
      <c r="J275" s="1375"/>
      <c r="K275" s="1268"/>
      <c r="L275" s="1454"/>
      <c r="M275" s="1451"/>
      <c r="N275" s="1373" t="str">
        <f>IF('別紙様式2-2（４・５月分）'!Q210="","",'別紙様式2-2（４・５月分）'!Q210)</f>
        <v/>
      </c>
      <c r="O275" s="1370"/>
      <c r="P275" s="1386"/>
      <c r="Q275" s="1387"/>
      <c r="R275" s="1388"/>
      <c r="S275" s="1396"/>
      <c r="T275" s="1417"/>
      <c r="U275" s="1563"/>
      <c r="V275" s="1461"/>
      <c r="W275" s="1354"/>
      <c r="X275" s="1555"/>
      <c r="Y275" s="1358"/>
      <c r="Z275" s="1555"/>
      <c r="AA275" s="1358"/>
      <c r="AB275" s="1555"/>
      <c r="AC275" s="1358"/>
      <c r="AD275" s="1555"/>
      <c r="AE275" s="1358"/>
      <c r="AF275" s="1358"/>
      <c r="AG275" s="1358"/>
      <c r="AH275" s="1364"/>
      <c r="AI275" s="1485"/>
      <c r="AJ275" s="1557"/>
      <c r="AK275" s="1585"/>
      <c r="AL275" s="1561"/>
      <c r="AM275" s="1573"/>
      <c r="AN275" s="1575"/>
      <c r="AO275" s="1407"/>
      <c r="AP275" s="1567"/>
      <c r="AQ275" s="1407"/>
      <c r="AR275" s="1587"/>
      <c r="AS275" s="1569"/>
      <c r="AT275" s="1535" t="str">
        <f t="shared" ref="AT275" si="254">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50"/>
      <c r="B276" s="1286"/>
      <c r="C276" s="1263"/>
      <c r="D276" s="1263"/>
      <c r="E276" s="1263"/>
      <c r="F276" s="1264"/>
      <c r="G276" s="1268"/>
      <c r="H276" s="1268"/>
      <c r="I276" s="1268"/>
      <c r="J276" s="1375"/>
      <c r="K276" s="1268"/>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0"/>
      <c r="V276" s="1466" t="str">
        <f>IFERROR(VLOOKUP(K274,【参考】数式用!$A$5:$AB$27,MATCH(U276,【参考】数式用!$B$4:$AB$4,0)+1,0),"")</f>
        <v/>
      </c>
      <c r="W276" s="1468" t="s">
        <v>19</v>
      </c>
      <c r="X276" s="1538"/>
      <c r="Y276" s="1410" t="s">
        <v>10</v>
      </c>
      <c r="Z276" s="1538"/>
      <c r="AA276" s="1410" t="s">
        <v>45</v>
      </c>
      <c r="AB276" s="1538"/>
      <c r="AC276" s="1410" t="s">
        <v>10</v>
      </c>
      <c r="AD276" s="1538"/>
      <c r="AE276" s="1410" t="s">
        <v>2188</v>
      </c>
      <c r="AF276" s="1410" t="s">
        <v>24</v>
      </c>
      <c r="AG276" s="1410" t="str">
        <f>IF(X276&gt;=1,(AB276*12+AD276)-(X276*12+Z276)+1,"")</f>
        <v/>
      </c>
      <c r="AH276" s="1412" t="s">
        <v>38</v>
      </c>
      <c r="AI276" s="1414" t="str">
        <f t="shared" ref="AI276" si="255">IFERROR(ROUNDDOWN(ROUND(L274*V276,0)*M274,0)*AG276,"")</f>
        <v/>
      </c>
      <c r="AJ276" s="1578" t="str">
        <f>IFERROR(ROUNDDOWN(ROUND((L274*(V276-AX274)),0)*M274,0)*AG276,"")</f>
        <v/>
      </c>
      <c r="AK276" s="1497" t="str">
        <f>IFERROR(ROUNDDOWN(ROUNDDOWN(ROUND(L274*VLOOKUP(K274,【参考】数式用!$A$5:$AB$27,MATCH("新加算Ⅳ",【参考】数式用!$B$4:$AB$4,0)+1,0),0)*M274,0)*AG276*0.5,0),"")</f>
        <v/>
      </c>
      <c r="AL276" s="1580"/>
      <c r="AM276" s="1588" t="str">
        <f>IFERROR(IF('別紙様式2-2（４・５月分）'!Q211="ベア加算","", IF(OR(U276="新加算Ⅰ",U276="新加算Ⅱ",U276="新加算Ⅲ",U276="新加算Ⅳ"),ROUNDDOWN(ROUND(L274*VLOOKUP(K274,【参考】数式用!$A$5:$I$27,MATCH("ベア加算",【参考】数式用!$B$4:$I$4,0)+1,0),0)*M274,0)*AG276,"")),"")</f>
        <v/>
      </c>
      <c r="AN276" s="1544"/>
      <c r="AO276" s="1536"/>
      <c r="AP276" s="1548"/>
      <c r="AQ276" s="1536"/>
      <c r="AR276" s="1550"/>
      <c r="AS276" s="1552"/>
      <c r="AT276" s="1535"/>
      <c r="AU276" s="554"/>
      <c r="AV276" s="1496" t="str">
        <f>IF(AND(AB274&lt;&gt;7,AD274&lt;&gt;3),"V列に色付け","")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69"/>
      <c r="H277" s="1269"/>
      <c r="I277" s="1269"/>
      <c r="J277" s="1376"/>
      <c r="K277" s="1269"/>
      <c r="L277" s="1455"/>
      <c r="M277" s="1452"/>
      <c r="N277" s="662" t="str">
        <f>IF('別紙様式2-2（４・５月分）'!Q211="","",'別紙様式2-2（４・５月分）'!Q211)</f>
        <v/>
      </c>
      <c r="O277" s="1372"/>
      <c r="P277" s="1394"/>
      <c r="Q277" s="1508"/>
      <c r="R277" s="1392"/>
      <c r="S277" s="1398"/>
      <c r="T277" s="1463"/>
      <c r="U277" s="1571"/>
      <c r="V277" s="1467"/>
      <c r="W277" s="1469"/>
      <c r="X277" s="1539"/>
      <c r="Y277" s="1411"/>
      <c r="Z277" s="1539"/>
      <c r="AA277" s="1411"/>
      <c r="AB277" s="1539"/>
      <c r="AC277" s="1411"/>
      <c r="AD277" s="1539"/>
      <c r="AE277" s="1411"/>
      <c r="AF277" s="1411"/>
      <c r="AG277" s="1411"/>
      <c r="AH277" s="1413"/>
      <c r="AI277" s="1415"/>
      <c r="AJ277" s="1579"/>
      <c r="AK277" s="1498"/>
      <c r="AL277" s="1581"/>
      <c r="AM277" s="1589"/>
      <c r="AN277" s="1545"/>
      <c r="AO277" s="1537"/>
      <c r="AP277" s="1549"/>
      <c r="AQ277" s="1537"/>
      <c r="AR277" s="1551"/>
      <c r="AS277" s="1553"/>
      <c r="AT277" s="684" t="str">
        <f t="shared" ref="AT277" si="256">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86" t="str">
        <f>IF(基本情報入力シート!C120="","",基本情報入力シート!C120)</f>
        <v/>
      </c>
      <c r="C278" s="1263"/>
      <c r="D278" s="1263"/>
      <c r="E278" s="1263"/>
      <c r="F278" s="1264"/>
      <c r="G278" s="1268" t="str">
        <f>IF(基本情報入力シート!M120="","",基本情報入力シート!M120)</f>
        <v/>
      </c>
      <c r="H278" s="1268" t="str">
        <f>IF(基本情報入力シート!R120="","",基本情報入力シート!R120)</f>
        <v/>
      </c>
      <c r="I278" s="1268" t="str">
        <f>IF(基本情報入力シート!W120="","",基本情報入力シート!W120)</f>
        <v/>
      </c>
      <c r="J278" s="1375" t="str">
        <f>IF(基本情報入力シート!X120="","",基本情報入力シート!X120)</f>
        <v/>
      </c>
      <c r="K278" s="1268"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2" t="str">
        <f>IF('別紙様式2-3（６月以降分）'!U278="","",'別紙様式2-3（６月以降分）'!U278)</f>
        <v/>
      </c>
      <c r="V278" s="1460" t="str">
        <f>IFERROR(VLOOKUP(K278,【参考】数式用!$A$5:$AB$27,MATCH(U278,【参考】数式用!$B$4:$AB$4,0)+1,0),"")</f>
        <v/>
      </c>
      <c r="W278" s="1353" t="s">
        <v>19</v>
      </c>
      <c r="X278" s="1554">
        <f>'別紙様式2-3（６月以降分）'!X278</f>
        <v>6</v>
      </c>
      <c r="Y278" s="1357" t="s">
        <v>10</v>
      </c>
      <c r="Z278" s="1554">
        <f>'別紙様式2-3（６月以降分）'!Z278</f>
        <v>6</v>
      </c>
      <c r="AA278" s="1357" t="s">
        <v>45</v>
      </c>
      <c r="AB278" s="1554">
        <f>'別紙様式2-3（６月以降分）'!AB278</f>
        <v>7</v>
      </c>
      <c r="AC278" s="1357" t="s">
        <v>10</v>
      </c>
      <c r="AD278" s="1554">
        <f>'別紙様式2-3（６月以降分）'!AD278</f>
        <v>3</v>
      </c>
      <c r="AE278" s="1357" t="s">
        <v>2188</v>
      </c>
      <c r="AF278" s="1357" t="s">
        <v>24</v>
      </c>
      <c r="AG278" s="1357">
        <f>IF(X278&gt;=1,(AB278*12+AD278)-(X278*12+Z278)+1,"")</f>
        <v>10</v>
      </c>
      <c r="AH278" s="1363" t="s">
        <v>38</v>
      </c>
      <c r="AI278" s="1484" t="str">
        <f>'別紙様式2-3（６月以降分）'!AI278</f>
        <v/>
      </c>
      <c r="AJ278" s="1556" t="str">
        <f>'別紙様式2-3（６月以降分）'!AJ278</f>
        <v/>
      </c>
      <c r="AK278" s="1584">
        <f>'別紙様式2-3（６月以降分）'!AK278</f>
        <v>0</v>
      </c>
      <c r="AL278" s="1560" t="str">
        <f>IF('別紙様式2-3（６月以降分）'!AL278="","",'別紙様式2-3（６月以降分）'!AL278)</f>
        <v/>
      </c>
      <c r="AM278" s="1572">
        <f>'別紙様式2-3（６月以降分）'!AM278</f>
        <v>0</v>
      </c>
      <c r="AN278" s="1574"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68" t="str">
        <f>IF('別紙様式2-3（６月以降分）'!AS278="","",'別紙様式2-3（６月以降分）'!AS278)</f>
        <v/>
      </c>
      <c r="AT278" s="679" t="str">
        <f t="shared" ref="AT278" si="257">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86"/>
      <c r="C279" s="1263"/>
      <c r="D279" s="1263"/>
      <c r="E279" s="1263"/>
      <c r="F279" s="1264"/>
      <c r="G279" s="1268"/>
      <c r="H279" s="1268"/>
      <c r="I279" s="1268"/>
      <c r="J279" s="1375"/>
      <c r="K279" s="1268"/>
      <c r="L279" s="1454"/>
      <c r="M279" s="1456"/>
      <c r="N279" s="1373" t="str">
        <f>IF('別紙様式2-2（４・５月分）'!Q213="","",'別紙様式2-2（４・５月分）'!Q213)</f>
        <v/>
      </c>
      <c r="O279" s="1370"/>
      <c r="P279" s="1386"/>
      <c r="Q279" s="1387"/>
      <c r="R279" s="1388"/>
      <c r="S279" s="1396"/>
      <c r="T279" s="1417"/>
      <c r="U279" s="1563"/>
      <c r="V279" s="1461"/>
      <c r="W279" s="1354"/>
      <c r="X279" s="1555"/>
      <c r="Y279" s="1358"/>
      <c r="Z279" s="1555"/>
      <c r="AA279" s="1358"/>
      <c r="AB279" s="1555"/>
      <c r="AC279" s="1358"/>
      <c r="AD279" s="1555"/>
      <c r="AE279" s="1358"/>
      <c r="AF279" s="1358"/>
      <c r="AG279" s="1358"/>
      <c r="AH279" s="1364"/>
      <c r="AI279" s="1485"/>
      <c r="AJ279" s="1557"/>
      <c r="AK279" s="1585"/>
      <c r="AL279" s="1561"/>
      <c r="AM279" s="1573"/>
      <c r="AN279" s="1575"/>
      <c r="AO279" s="1407"/>
      <c r="AP279" s="1567"/>
      <c r="AQ279" s="1407"/>
      <c r="AR279" s="1587"/>
      <c r="AS279" s="1569"/>
      <c r="AT279" s="1535" t="str">
        <f t="shared" ref="AT279" si="258">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50"/>
      <c r="B280" s="1286"/>
      <c r="C280" s="1263"/>
      <c r="D280" s="1263"/>
      <c r="E280" s="1263"/>
      <c r="F280" s="1264"/>
      <c r="G280" s="1268"/>
      <c r="H280" s="1268"/>
      <c r="I280" s="1268"/>
      <c r="J280" s="1375"/>
      <c r="K280" s="1268"/>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0"/>
      <c r="V280" s="1466" t="str">
        <f>IFERROR(VLOOKUP(K278,【参考】数式用!$A$5:$AB$27,MATCH(U280,【参考】数式用!$B$4:$AB$4,0)+1,0),"")</f>
        <v/>
      </c>
      <c r="W280" s="1468" t="s">
        <v>19</v>
      </c>
      <c r="X280" s="1538"/>
      <c r="Y280" s="1410" t="s">
        <v>10</v>
      </c>
      <c r="Z280" s="1538"/>
      <c r="AA280" s="1410" t="s">
        <v>45</v>
      </c>
      <c r="AB280" s="1538"/>
      <c r="AC280" s="1410" t="s">
        <v>10</v>
      </c>
      <c r="AD280" s="1538"/>
      <c r="AE280" s="1410" t="s">
        <v>2188</v>
      </c>
      <c r="AF280" s="1410" t="s">
        <v>24</v>
      </c>
      <c r="AG280" s="1410" t="str">
        <f>IF(X280&gt;=1,(AB280*12+AD280)-(X280*12+Z280)+1,"")</f>
        <v/>
      </c>
      <c r="AH280" s="1412" t="s">
        <v>38</v>
      </c>
      <c r="AI280" s="1414" t="str">
        <f t="shared" ref="AI280" si="259">IFERROR(ROUNDDOWN(ROUND(L278*V280,0)*M278,0)*AG280,"")</f>
        <v/>
      </c>
      <c r="AJ280" s="1578" t="str">
        <f>IFERROR(ROUNDDOWN(ROUND((L278*(V280-AX278)),0)*M278,0)*AG280,"")</f>
        <v/>
      </c>
      <c r="AK280" s="1497" t="str">
        <f>IFERROR(ROUNDDOWN(ROUNDDOWN(ROUND(L278*VLOOKUP(K278,【参考】数式用!$A$5:$AB$27,MATCH("新加算Ⅳ",【参考】数式用!$B$4:$AB$4,0)+1,0),0)*M278,0)*AG280*0.5,0),"")</f>
        <v/>
      </c>
      <c r="AL280" s="1580"/>
      <c r="AM280" s="1588" t="str">
        <f>IFERROR(IF('別紙様式2-2（４・５月分）'!Q214="ベア加算","", IF(OR(U280="新加算Ⅰ",U280="新加算Ⅱ",U280="新加算Ⅲ",U280="新加算Ⅳ"),ROUNDDOWN(ROUND(L278*VLOOKUP(K278,【参考】数式用!$A$5:$I$27,MATCH("ベア加算",【参考】数式用!$B$4:$I$4,0)+1,0),0)*M278,0)*AG280,"")),"")</f>
        <v/>
      </c>
      <c r="AN280" s="1544"/>
      <c r="AO280" s="1536"/>
      <c r="AP280" s="1548"/>
      <c r="AQ280" s="1536"/>
      <c r="AR280" s="1550"/>
      <c r="AS280" s="1552"/>
      <c r="AT280" s="1535"/>
      <c r="AU280" s="554"/>
      <c r="AV280" s="1496" t="str">
        <f>IF(AND(AB278&lt;&gt;7,AD278&lt;&gt;3),"V列に色付け","")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69"/>
      <c r="H281" s="1269"/>
      <c r="I281" s="1269"/>
      <c r="J281" s="1376"/>
      <c r="K281" s="1269"/>
      <c r="L281" s="1455"/>
      <c r="M281" s="1457"/>
      <c r="N281" s="662" t="str">
        <f>IF('別紙様式2-2（４・５月分）'!Q214="","",'別紙様式2-2（４・５月分）'!Q214)</f>
        <v/>
      </c>
      <c r="O281" s="1372"/>
      <c r="P281" s="1394"/>
      <c r="Q281" s="1508"/>
      <c r="R281" s="1392"/>
      <c r="S281" s="1398"/>
      <c r="T281" s="1463"/>
      <c r="U281" s="1571"/>
      <c r="V281" s="1467"/>
      <c r="W281" s="1469"/>
      <c r="X281" s="1539"/>
      <c r="Y281" s="1411"/>
      <c r="Z281" s="1539"/>
      <c r="AA281" s="1411"/>
      <c r="AB281" s="1539"/>
      <c r="AC281" s="1411"/>
      <c r="AD281" s="1539"/>
      <c r="AE281" s="1411"/>
      <c r="AF281" s="1411"/>
      <c r="AG281" s="1411"/>
      <c r="AH281" s="1413"/>
      <c r="AI281" s="1415"/>
      <c r="AJ281" s="1579"/>
      <c r="AK281" s="1498"/>
      <c r="AL281" s="1581"/>
      <c r="AM281" s="1589"/>
      <c r="AN281" s="1545"/>
      <c r="AO281" s="1537"/>
      <c r="AP281" s="1549"/>
      <c r="AQ281" s="1537"/>
      <c r="AR281" s="1551"/>
      <c r="AS281" s="1553"/>
      <c r="AT281" s="684" t="str">
        <f t="shared" ref="AT281" si="260">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51">
        <v>68</v>
      </c>
      <c r="B282" s="1285" t="str">
        <f>IF(基本情報入力シート!C121="","",基本情報入力シート!C121)</f>
        <v/>
      </c>
      <c r="C282" s="1261"/>
      <c r="D282" s="1261"/>
      <c r="E282" s="1261"/>
      <c r="F282" s="1262"/>
      <c r="G282" s="1267" t="str">
        <f>IF(基本情報入力シート!M121="","",基本情報入力シート!M121)</f>
        <v/>
      </c>
      <c r="H282" s="1267" t="str">
        <f>IF(基本情報入力シート!R121="","",基本情報入力シート!R121)</f>
        <v/>
      </c>
      <c r="I282" s="1267" t="str">
        <f>IF(基本情報入力シート!W121="","",基本情報入力シート!W121)</f>
        <v/>
      </c>
      <c r="J282" s="1382" t="str">
        <f>IF(基本情報入力シート!X121="","",基本情報入力シート!X121)</f>
        <v/>
      </c>
      <c r="K282" s="1267"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2" t="str">
        <f>IF('別紙様式2-3（６月以降分）'!U282="","",'別紙様式2-3（６月以降分）'!U282)</f>
        <v/>
      </c>
      <c r="V282" s="1460" t="str">
        <f>IFERROR(VLOOKUP(K282,【参考】数式用!$A$5:$AB$27,MATCH(U282,【参考】数式用!$B$4:$AB$4,0)+1,0),"")</f>
        <v/>
      </c>
      <c r="W282" s="1353" t="s">
        <v>19</v>
      </c>
      <c r="X282" s="1554">
        <f>'別紙様式2-3（６月以降分）'!X282</f>
        <v>6</v>
      </c>
      <c r="Y282" s="1357" t="s">
        <v>10</v>
      </c>
      <c r="Z282" s="1554">
        <f>'別紙様式2-3（６月以降分）'!Z282</f>
        <v>6</v>
      </c>
      <c r="AA282" s="1357" t="s">
        <v>45</v>
      </c>
      <c r="AB282" s="1554">
        <f>'別紙様式2-3（６月以降分）'!AB282</f>
        <v>7</v>
      </c>
      <c r="AC282" s="1357" t="s">
        <v>10</v>
      </c>
      <c r="AD282" s="1554">
        <f>'別紙様式2-3（６月以降分）'!AD282</f>
        <v>3</v>
      </c>
      <c r="AE282" s="1357" t="s">
        <v>2188</v>
      </c>
      <c r="AF282" s="1357" t="s">
        <v>24</v>
      </c>
      <c r="AG282" s="1357">
        <f>IF(X282&gt;=1,(AB282*12+AD282)-(X282*12+Z282)+1,"")</f>
        <v>10</v>
      </c>
      <c r="AH282" s="1363" t="s">
        <v>38</v>
      </c>
      <c r="AI282" s="1484" t="str">
        <f>'別紙様式2-3（６月以降分）'!AI282</f>
        <v/>
      </c>
      <c r="AJ282" s="1556" t="str">
        <f>'別紙様式2-3（６月以降分）'!AJ282</f>
        <v/>
      </c>
      <c r="AK282" s="1584">
        <f>'別紙様式2-3（６月以降分）'!AK282</f>
        <v>0</v>
      </c>
      <c r="AL282" s="1560" t="str">
        <f>IF('別紙様式2-3（６月以降分）'!AL282="","",'別紙様式2-3（６月以降分）'!AL282)</f>
        <v/>
      </c>
      <c r="AM282" s="1572">
        <f>'別紙様式2-3（６月以降分）'!AM282</f>
        <v>0</v>
      </c>
      <c r="AN282" s="1574"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68" t="str">
        <f>IF('別紙様式2-3（６月以降分）'!AS282="","",'別紙様式2-3（６月以降分）'!AS282)</f>
        <v/>
      </c>
      <c r="AT282" s="679" t="str">
        <f t="shared" ref="AT282" si="261">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86"/>
      <c r="C283" s="1263"/>
      <c r="D283" s="1263"/>
      <c r="E283" s="1263"/>
      <c r="F283" s="1264"/>
      <c r="G283" s="1268"/>
      <c r="H283" s="1268"/>
      <c r="I283" s="1268"/>
      <c r="J283" s="1375"/>
      <c r="K283" s="1268"/>
      <c r="L283" s="1454"/>
      <c r="M283" s="1451"/>
      <c r="N283" s="1373" t="str">
        <f>IF('別紙様式2-2（４・５月分）'!Q216="","",'別紙様式2-2（４・５月分）'!Q216)</f>
        <v/>
      </c>
      <c r="O283" s="1370"/>
      <c r="P283" s="1386"/>
      <c r="Q283" s="1387"/>
      <c r="R283" s="1388"/>
      <c r="S283" s="1396"/>
      <c r="T283" s="1417"/>
      <c r="U283" s="1563"/>
      <c r="V283" s="1461"/>
      <c r="W283" s="1354"/>
      <c r="X283" s="1555"/>
      <c r="Y283" s="1358"/>
      <c r="Z283" s="1555"/>
      <c r="AA283" s="1358"/>
      <c r="AB283" s="1555"/>
      <c r="AC283" s="1358"/>
      <c r="AD283" s="1555"/>
      <c r="AE283" s="1358"/>
      <c r="AF283" s="1358"/>
      <c r="AG283" s="1358"/>
      <c r="AH283" s="1364"/>
      <c r="AI283" s="1485"/>
      <c r="AJ283" s="1557"/>
      <c r="AK283" s="1585"/>
      <c r="AL283" s="1561"/>
      <c r="AM283" s="1573"/>
      <c r="AN283" s="1575"/>
      <c r="AO283" s="1407"/>
      <c r="AP283" s="1567"/>
      <c r="AQ283" s="1407"/>
      <c r="AR283" s="1587"/>
      <c r="AS283" s="1569"/>
      <c r="AT283" s="1535" t="str">
        <f t="shared" ref="AT283" si="262">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50"/>
      <c r="B284" s="1286"/>
      <c r="C284" s="1263"/>
      <c r="D284" s="1263"/>
      <c r="E284" s="1263"/>
      <c r="F284" s="1264"/>
      <c r="G284" s="1268"/>
      <c r="H284" s="1268"/>
      <c r="I284" s="1268"/>
      <c r="J284" s="1375"/>
      <c r="K284" s="1268"/>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0"/>
      <c r="V284" s="1466" t="str">
        <f>IFERROR(VLOOKUP(K282,【参考】数式用!$A$5:$AB$27,MATCH(U284,【参考】数式用!$B$4:$AB$4,0)+1,0),"")</f>
        <v/>
      </c>
      <c r="W284" s="1468" t="s">
        <v>19</v>
      </c>
      <c r="X284" s="1538"/>
      <c r="Y284" s="1410" t="s">
        <v>10</v>
      </c>
      <c r="Z284" s="1538"/>
      <c r="AA284" s="1410" t="s">
        <v>45</v>
      </c>
      <c r="AB284" s="1538"/>
      <c r="AC284" s="1410" t="s">
        <v>10</v>
      </c>
      <c r="AD284" s="1538"/>
      <c r="AE284" s="1410" t="s">
        <v>2188</v>
      </c>
      <c r="AF284" s="1410" t="s">
        <v>24</v>
      </c>
      <c r="AG284" s="1410" t="str">
        <f>IF(X284&gt;=1,(AB284*12+AD284)-(X284*12+Z284)+1,"")</f>
        <v/>
      </c>
      <c r="AH284" s="1412" t="s">
        <v>38</v>
      </c>
      <c r="AI284" s="1414" t="str">
        <f t="shared" ref="AI284" si="263">IFERROR(ROUNDDOWN(ROUND(L282*V284,0)*M282,0)*AG284,"")</f>
        <v/>
      </c>
      <c r="AJ284" s="1578" t="str">
        <f>IFERROR(ROUNDDOWN(ROUND((L282*(V284-AX282)),0)*M282,0)*AG284,"")</f>
        <v/>
      </c>
      <c r="AK284" s="1497" t="str">
        <f>IFERROR(ROUNDDOWN(ROUNDDOWN(ROUND(L282*VLOOKUP(K282,【参考】数式用!$A$5:$AB$27,MATCH("新加算Ⅳ",【参考】数式用!$B$4:$AB$4,0)+1,0),0)*M282,0)*AG284*0.5,0),"")</f>
        <v/>
      </c>
      <c r="AL284" s="1580"/>
      <c r="AM284" s="1588" t="str">
        <f>IFERROR(IF('別紙様式2-2（４・５月分）'!Q217="ベア加算","", IF(OR(U284="新加算Ⅰ",U284="新加算Ⅱ",U284="新加算Ⅲ",U284="新加算Ⅳ"),ROUNDDOWN(ROUND(L282*VLOOKUP(K282,【参考】数式用!$A$5:$I$27,MATCH("ベア加算",【参考】数式用!$B$4:$I$4,0)+1,0),0)*M282,0)*AG284,"")),"")</f>
        <v/>
      </c>
      <c r="AN284" s="1544"/>
      <c r="AO284" s="1536"/>
      <c r="AP284" s="1548"/>
      <c r="AQ284" s="1536"/>
      <c r="AR284" s="1550"/>
      <c r="AS284" s="1552"/>
      <c r="AT284" s="1535"/>
      <c r="AU284" s="554"/>
      <c r="AV284" s="1496" t="str">
        <f>IF(AND(AB282&lt;&gt;7,AD282&lt;&gt;3),"V列に色付け","")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69"/>
      <c r="H285" s="1269"/>
      <c r="I285" s="1269"/>
      <c r="J285" s="1376"/>
      <c r="K285" s="1269"/>
      <c r="L285" s="1455"/>
      <c r="M285" s="1452"/>
      <c r="N285" s="662" t="str">
        <f>IF('別紙様式2-2（４・５月分）'!Q217="","",'別紙様式2-2（４・５月分）'!Q217)</f>
        <v/>
      </c>
      <c r="O285" s="1372"/>
      <c r="P285" s="1394"/>
      <c r="Q285" s="1508"/>
      <c r="R285" s="1392"/>
      <c r="S285" s="1398"/>
      <c r="T285" s="1463"/>
      <c r="U285" s="1571"/>
      <c r="V285" s="1467"/>
      <c r="W285" s="1469"/>
      <c r="X285" s="1539"/>
      <c r="Y285" s="1411"/>
      <c r="Z285" s="1539"/>
      <c r="AA285" s="1411"/>
      <c r="AB285" s="1539"/>
      <c r="AC285" s="1411"/>
      <c r="AD285" s="1539"/>
      <c r="AE285" s="1411"/>
      <c r="AF285" s="1411"/>
      <c r="AG285" s="1411"/>
      <c r="AH285" s="1413"/>
      <c r="AI285" s="1415"/>
      <c r="AJ285" s="1579"/>
      <c r="AK285" s="1498"/>
      <c r="AL285" s="1581"/>
      <c r="AM285" s="1589"/>
      <c r="AN285" s="1545"/>
      <c r="AO285" s="1537"/>
      <c r="AP285" s="1549"/>
      <c r="AQ285" s="1537"/>
      <c r="AR285" s="1551"/>
      <c r="AS285" s="1553"/>
      <c r="AT285" s="684" t="str">
        <f t="shared" ref="AT285" si="264">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86" t="str">
        <f>IF(基本情報入力シート!C122="","",基本情報入力シート!C122)</f>
        <v/>
      </c>
      <c r="C286" s="1263"/>
      <c r="D286" s="1263"/>
      <c r="E286" s="1263"/>
      <c r="F286" s="1264"/>
      <c r="G286" s="1268" t="str">
        <f>IF(基本情報入力シート!M122="","",基本情報入力シート!M122)</f>
        <v/>
      </c>
      <c r="H286" s="1268" t="str">
        <f>IF(基本情報入力シート!R122="","",基本情報入力シート!R122)</f>
        <v/>
      </c>
      <c r="I286" s="1268" t="str">
        <f>IF(基本情報入力シート!W122="","",基本情報入力シート!W122)</f>
        <v/>
      </c>
      <c r="J286" s="1375" t="str">
        <f>IF(基本情報入力シート!X122="","",基本情報入力シート!X122)</f>
        <v/>
      </c>
      <c r="K286" s="1268"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2" t="str">
        <f>IF('別紙様式2-3（６月以降分）'!U286="","",'別紙様式2-3（６月以降分）'!U286)</f>
        <v/>
      </c>
      <c r="V286" s="1460" t="str">
        <f>IFERROR(VLOOKUP(K286,【参考】数式用!$A$5:$AB$27,MATCH(U286,【参考】数式用!$B$4:$AB$4,0)+1,0),"")</f>
        <v/>
      </c>
      <c r="W286" s="1353" t="s">
        <v>19</v>
      </c>
      <c r="X286" s="1554">
        <f>'別紙様式2-3（６月以降分）'!X286</f>
        <v>6</v>
      </c>
      <c r="Y286" s="1357" t="s">
        <v>10</v>
      </c>
      <c r="Z286" s="1554">
        <f>'別紙様式2-3（６月以降分）'!Z286</f>
        <v>6</v>
      </c>
      <c r="AA286" s="1357" t="s">
        <v>45</v>
      </c>
      <c r="AB286" s="1554">
        <f>'別紙様式2-3（６月以降分）'!AB286</f>
        <v>7</v>
      </c>
      <c r="AC286" s="1357" t="s">
        <v>10</v>
      </c>
      <c r="AD286" s="1554">
        <f>'別紙様式2-3（６月以降分）'!AD286</f>
        <v>3</v>
      </c>
      <c r="AE286" s="1357" t="s">
        <v>2188</v>
      </c>
      <c r="AF286" s="1357" t="s">
        <v>24</v>
      </c>
      <c r="AG286" s="1357">
        <f>IF(X286&gt;=1,(AB286*12+AD286)-(X286*12+Z286)+1,"")</f>
        <v>10</v>
      </c>
      <c r="AH286" s="1363" t="s">
        <v>38</v>
      </c>
      <c r="AI286" s="1484" t="str">
        <f>'別紙様式2-3（６月以降分）'!AI286</f>
        <v/>
      </c>
      <c r="AJ286" s="1556" t="str">
        <f>'別紙様式2-3（６月以降分）'!AJ286</f>
        <v/>
      </c>
      <c r="AK286" s="1584">
        <f>'別紙様式2-3（６月以降分）'!AK286</f>
        <v>0</v>
      </c>
      <c r="AL286" s="1560" t="str">
        <f>IF('別紙様式2-3（６月以降分）'!AL286="","",'別紙様式2-3（６月以降分）'!AL286)</f>
        <v/>
      </c>
      <c r="AM286" s="1572">
        <f>'別紙様式2-3（６月以降分）'!AM286</f>
        <v>0</v>
      </c>
      <c r="AN286" s="1574"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68" t="str">
        <f>IF('別紙様式2-3（６月以降分）'!AS286="","",'別紙様式2-3（６月以降分）'!AS286)</f>
        <v/>
      </c>
      <c r="AT286" s="679" t="str">
        <f t="shared" ref="AT286" si="265">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86"/>
      <c r="C287" s="1263"/>
      <c r="D287" s="1263"/>
      <c r="E287" s="1263"/>
      <c r="F287" s="1264"/>
      <c r="G287" s="1268"/>
      <c r="H287" s="1268"/>
      <c r="I287" s="1268"/>
      <c r="J287" s="1375"/>
      <c r="K287" s="1268"/>
      <c r="L287" s="1454"/>
      <c r="M287" s="1456"/>
      <c r="N287" s="1373" t="str">
        <f>IF('別紙様式2-2（４・５月分）'!Q219="","",'別紙様式2-2（４・５月分）'!Q219)</f>
        <v/>
      </c>
      <c r="O287" s="1370"/>
      <c r="P287" s="1386"/>
      <c r="Q287" s="1387"/>
      <c r="R287" s="1388"/>
      <c r="S287" s="1396"/>
      <c r="T287" s="1417"/>
      <c r="U287" s="1563"/>
      <c r="V287" s="1461"/>
      <c r="W287" s="1354"/>
      <c r="X287" s="1555"/>
      <c r="Y287" s="1358"/>
      <c r="Z287" s="1555"/>
      <c r="AA287" s="1358"/>
      <c r="AB287" s="1555"/>
      <c r="AC287" s="1358"/>
      <c r="AD287" s="1555"/>
      <c r="AE287" s="1358"/>
      <c r="AF287" s="1358"/>
      <c r="AG287" s="1358"/>
      <c r="AH287" s="1364"/>
      <c r="AI287" s="1485"/>
      <c r="AJ287" s="1557"/>
      <c r="AK287" s="1585"/>
      <c r="AL287" s="1561"/>
      <c r="AM287" s="1573"/>
      <c r="AN287" s="1575"/>
      <c r="AO287" s="1407"/>
      <c r="AP287" s="1567"/>
      <c r="AQ287" s="1407"/>
      <c r="AR287" s="1587"/>
      <c r="AS287" s="1569"/>
      <c r="AT287" s="1535" t="str">
        <f t="shared" ref="AT287" si="266">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50"/>
      <c r="B288" s="1286"/>
      <c r="C288" s="1263"/>
      <c r="D288" s="1263"/>
      <c r="E288" s="1263"/>
      <c r="F288" s="1264"/>
      <c r="G288" s="1268"/>
      <c r="H288" s="1268"/>
      <c r="I288" s="1268"/>
      <c r="J288" s="1375"/>
      <c r="K288" s="1268"/>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0"/>
      <c r="V288" s="1466" t="str">
        <f>IFERROR(VLOOKUP(K286,【参考】数式用!$A$5:$AB$27,MATCH(U288,【参考】数式用!$B$4:$AB$4,0)+1,0),"")</f>
        <v/>
      </c>
      <c r="W288" s="1468" t="s">
        <v>19</v>
      </c>
      <c r="X288" s="1538"/>
      <c r="Y288" s="1410" t="s">
        <v>10</v>
      </c>
      <c r="Z288" s="1538"/>
      <c r="AA288" s="1410" t="s">
        <v>45</v>
      </c>
      <c r="AB288" s="1538"/>
      <c r="AC288" s="1410" t="s">
        <v>10</v>
      </c>
      <c r="AD288" s="1538"/>
      <c r="AE288" s="1410" t="s">
        <v>2188</v>
      </c>
      <c r="AF288" s="1410" t="s">
        <v>24</v>
      </c>
      <c r="AG288" s="1410" t="str">
        <f>IF(X288&gt;=1,(AB288*12+AD288)-(X288*12+Z288)+1,"")</f>
        <v/>
      </c>
      <c r="AH288" s="1412" t="s">
        <v>38</v>
      </c>
      <c r="AI288" s="1414" t="str">
        <f t="shared" ref="AI288" si="267">IFERROR(ROUNDDOWN(ROUND(L286*V288,0)*M286,0)*AG288,"")</f>
        <v/>
      </c>
      <c r="AJ288" s="1578" t="str">
        <f>IFERROR(ROUNDDOWN(ROUND((L286*(V288-AX286)),0)*M286,0)*AG288,"")</f>
        <v/>
      </c>
      <c r="AK288" s="1497" t="str">
        <f>IFERROR(ROUNDDOWN(ROUNDDOWN(ROUND(L286*VLOOKUP(K286,【参考】数式用!$A$5:$AB$27,MATCH("新加算Ⅳ",【参考】数式用!$B$4:$AB$4,0)+1,0),0)*M286,0)*AG288*0.5,0),"")</f>
        <v/>
      </c>
      <c r="AL288" s="1580"/>
      <c r="AM288" s="1588" t="str">
        <f>IFERROR(IF('別紙様式2-2（４・５月分）'!Q220="ベア加算","", IF(OR(U288="新加算Ⅰ",U288="新加算Ⅱ",U288="新加算Ⅲ",U288="新加算Ⅳ"),ROUNDDOWN(ROUND(L286*VLOOKUP(K286,【参考】数式用!$A$5:$I$27,MATCH("ベア加算",【参考】数式用!$B$4:$I$4,0)+1,0),0)*M286,0)*AG288,"")),"")</f>
        <v/>
      </c>
      <c r="AN288" s="1544"/>
      <c r="AO288" s="1536"/>
      <c r="AP288" s="1548"/>
      <c r="AQ288" s="1536"/>
      <c r="AR288" s="1550"/>
      <c r="AS288" s="1552"/>
      <c r="AT288" s="1535"/>
      <c r="AU288" s="554"/>
      <c r="AV288" s="1496" t="str">
        <f>IF(AND(AB286&lt;&gt;7,AD286&lt;&gt;3),"V列に色付け","")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69"/>
      <c r="H289" s="1269"/>
      <c r="I289" s="1269"/>
      <c r="J289" s="1376"/>
      <c r="K289" s="1269"/>
      <c r="L289" s="1455"/>
      <c r="M289" s="1457"/>
      <c r="N289" s="662" t="str">
        <f>IF('別紙様式2-2（４・５月分）'!Q220="","",'別紙様式2-2（４・５月分）'!Q220)</f>
        <v/>
      </c>
      <c r="O289" s="1372"/>
      <c r="P289" s="1394"/>
      <c r="Q289" s="1508"/>
      <c r="R289" s="1392"/>
      <c r="S289" s="1398"/>
      <c r="T289" s="1463"/>
      <c r="U289" s="1571"/>
      <c r="V289" s="1467"/>
      <c r="W289" s="1469"/>
      <c r="X289" s="1539"/>
      <c r="Y289" s="1411"/>
      <c r="Z289" s="1539"/>
      <c r="AA289" s="1411"/>
      <c r="AB289" s="1539"/>
      <c r="AC289" s="1411"/>
      <c r="AD289" s="1539"/>
      <c r="AE289" s="1411"/>
      <c r="AF289" s="1411"/>
      <c r="AG289" s="1411"/>
      <c r="AH289" s="1413"/>
      <c r="AI289" s="1415"/>
      <c r="AJ289" s="1579"/>
      <c r="AK289" s="1498"/>
      <c r="AL289" s="1581"/>
      <c r="AM289" s="1589"/>
      <c r="AN289" s="1545"/>
      <c r="AO289" s="1537"/>
      <c r="AP289" s="1549"/>
      <c r="AQ289" s="1537"/>
      <c r="AR289" s="1551"/>
      <c r="AS289" s="1553"/>
      <c r="AT289" s="684" t="str">
        <f t="shared" ref="AT289" si="268">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51">
        <v>70</v>
      </c>
      <c r="B290" s="1285" t="str">
        <f>IF(基本情報入力シート!C123="","",基本情報入力シート!C123)</f>
        <v/>
      </c>
      <c r="C290" s="1261"/>
      <c r="D290" s="1261"/>
      <c r="E290" s="1261"/>
      <c r="F290" s="1262"/>
      <c r="G290" s="1267" t="str">
        <f>IF(基本情報入力シート!M123="","",基本情報入力シート!M123)</f>
        <v/>
      </c>
      <c r="H290" s="1267" t="str">
        <f>IF(基本情報入力シート!R123="","",基本情報入力シート!R123)</f>
        <v/>
      </c>
      <c r="I290" s="1267" t="str">
        <f>IF(基本情報入力シート!W123="","",基本情報入力シート!W123)</f>
        <v/>
      </c>
      <c r="J290" s="1382" t="str">
        <f>IF(基本情報入力シート!X123="","",基本情報入力シート!X123)</f>
        <v/>
      </c>
      <c r="K290" s="1267"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2" t="str">
        <f>IF('別紙様式2-3（６月以降分）'!U290="","",'別紙様式2-3（６月以降分）'!U290)</f>
        <v/>
      </c>
      <c r="V290" s="1460" t="str">
        <f>IFERROR(VLOOKUP(K290,【参考】数式用!$A$5:$AB$27,MATCH(U290,【参考】数式用!$B$4:$AB$4,0)+1,0),"")</f>
        <v/>
      </c>
      <c r="W290" s="1353" t="s">
        <v>19</v>
      </c>
      <c r="X290" s="1554">
        <f>'別紙様式2-3（６月以降分）'!X290</f>
        <v>6</v>
      </c>
      <c r="Y290" s="1357" t="s">
        <v>10</v>
      </c>
      <c r="Z290" s="1554">
        <f>'別紙様式2-3（６月以降分）'!Z290</f>
        <v>6</v>
      </c>
      <c r="AA290" s="1357" t="s">
        <v>45</v>
      </c>
      <c r="AB290" s="1554">
        <f>'別紙様式2-3（６月以降分）'!AB290</f>
        <v>7</v>
      </c>
      <c r="AC290" s="1357" t="s">
        <v>10</v>
      </c>
      <c r="AD290" s="1554">
        <f>'別紙様式2-3（６月以降分）'!AD290</f>
        <v>3</v>
      </c>
      <c r="AE290" s="1357" t="s">
        <v>2188</v>
      </c>
      <c r="AF290" s="1357" t="s">
        <v>24</v>
      </c>
      <c r="AG290" s="1357">
        <f>IF(X290&gt;=1,(AB290*12+AD290)-(X290*12+Z290)+1,"")</f>
        <v>10</v>
      </c>
      <c r="AH290" s="1363" t="s">
        <v>38</v>
      </c>
      <c r="AI290" s="1484" t="str">
        <f>'別紙様式2-3（６月以降分）'!AI290</f>
        <v/>
      </c>
      <c r="AJ290" s="1556" t="str">
        <f>'別紙様式2-3（６月以降分）'!AJ290</f>
        <v/>
      </c>
      <c r="AK290" s="1584">
        <f>'別紙様式2-3（６月以降分）'!AK290</f>
        <v>0</v>
      </c>
      <c r="AL290" s="1560" t="str">
        <f>IF('別紙様式2-3（６月以降分）'!AL290="","",'別紙様式2-3（６月以降分）'!AL290)</f>
        <v/>
      </c>
      <c r="AM290" s="1572">
        <f>'別紙様式2-3（６月以降分）'!AM290</f>
        <v>0</v>
      </c>
      <c r="AN290" s="1574"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68" t="str">
        <f>IF('別紙様式2-3（６月以降分）'!AS290="","",'別紙様式2-3（６月以降分）'!AS290)</f>
        <v/>
      </c>
      <c r="AT290" s="679" t="str">
        <f t="shared" ref="AT290" si="269">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86"/>
      <c r="C291" s="1263"/>
      <c r="D291" s="1263"/>
      <c r="E291" s="1263"/>
      <c r="F291" s="1264"/>
      <c r="G291" s="1268"/>
      <c r="H291" s="1268"/>
      <c r="I291" s="1268"/>
      <c r="J291" s="1375"/>
      <c r="K291" s="1268"/>
      <c r="L291" s="1454"/>
      <c r="M291" s="1451"/>
      <c r="N291" s="1373" t="str">
        <f>IF('別紙様式2-2（４・５月分）'!Q222="","",'別紙様式2-2（４・５月分）'!Q222)</f>
        <v/>
      </c>
      <c r="O291" s="1370"/>
      <c r="P291" s="1386"/>
      <c r="Q291" s="1387"/>
      <c r="R291" s="1388"/>
      <c r="S291" s="1396"/>
      <c r="T291" s="1417"/>
      <c r="U291" s="1563"/>
      <c r="V291" s="1461"/>
      <c r="W291" s="1354"/>
      <c r="X291" s="1555"/>
      <c r="Y291" s="1358"/>
      <c r="Z291" s="1555"/>
      <c r="AA291" s="1358"/>
      <c r="AB291" s="1555"/>
      <c r="AC291" s="1358"/>
      <c r="AD291" s="1555"/>
      <c r="AE291" s="1358"/>
      <c r="AF291" s="1358"/>
      <c r="AG291" s="1358"/>
      <c r="AH291" s="1364"/>
      <c r="AI291" s="1485"/>
      <c r="AJ291" s="1557"/>
      <c r="AK291" s="1585"/>
      <c r="AL291" s="1561"/>
      <c r="AM291" s="1573"/>
      <c r="AN291" s="1575"/>
      <c r="AO291" s="1407"/>
      <c r="AP291" s="1567"/>
      <c r="AQ291" s="1407"/>
      <c r="AR291" s="1587"/>
      <c r="AS291" s="1569"/>
      <c r="AT291" s="1535" t="str">
        <f t="shared" ref="AT291" si="270">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50"/>
      <c r="B292" s="1286"/>
      <c r="C292" s="1263"/>
      <c r="D292" s="1263"/>
      <c r="E292" s="1263"/>
      <c r="F292" s="1264"/>
      <c r="G292" s="1268"/>
      <c r="H292" s="1268"/>
      <c r="I292" s="1268"/>
      <c r="J292" s="1375"/>
      <c r="K292" s="1268"/>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0"/>
      <c r="V292" s="1466" t="str">
        <f>IFERROR(VLOOKUP(K290,【参考】数式用!$A$5:$AB$27,MATCH(U292,【参考】数式用!$B$4:$AB$4,0)+1,0),"")</f>
        <v/>
      </c>
      <c r="W292" s="1468" t="s">
        <v>19</v>
      </c>
      <c r="X292" s="1538"/>
      <c r="Y292" s="1410" t="s">
        <v>10</v>
      </c>
      <c r="Z292" s="1538"/>
      <c r="AA292" s="1410" t="s">
        <v>45</v>
      </c>
      <c r="AB292" s="1538"/>
      <c r="AC292" s="1410" t="s">
        <v>10</v>
      </c>
      <c r="AD292" s="1538"/>
      <c r="AE292" s="1410" t="s">
        <v>2188</v>
      </c>
      <c r="AF292" s="1410" t="s">
        <v>24</v>
      </c>
      <c r="AG292" s="1410" t="str">
        <f>IF(X292&gt;=1,(AB292*12+AD292)-(X292*12+Z292)+1,"")</f>
        <v/>
      </c>
      <c r="AH292" s="1412" t="s">
        <v>38</v>
      </c>
      <c r="AI292" s="1414" t="str">
        <f t="shared" ref="AI292" si="271">IFERROR(ROUNDDOWN(ROUND(L290*V292,0)*M290,0)*AG292,"")</f>
        <v/>
      </c>
      <c r="AJ292" s="1578" t="str">
        <f>IFERROR(ROUNDDOWN(ROUND((L290*(V292-AX290)),0)*M290,0)*AG292,"")</f>
        <v/>
      </c>
      <c r="AK292" s="1497" t="str">
        <f>IFERROR(ROUNDDOWN(ROUNDDOWN(ROUND(L290*VLOOKUP(K290,【参考】数式用!$A$5:$AB$27,MATCH("新加算Ⅳ",【参考】数式用!$B$4:$AB$4,0)+1,0),0)*M290,0)*AG292*0.5,0),"")</f>
        <v/>
      </c>
      <c r="AL292" s="1580"/>
      <c r="AM292" s="1588" t="str">
        <f>IFERROR(IF('別紙様式2-2（４・５月分）'!Q223="ベア加算","", IF(OR(U292="新加算Ⅰ",U292="新加算Ⅱ",U292="新加算Ⅲ",U292="新加算Ⅳ"),ROUNDDOWN(ROUND(L290*VLOOKUP(K290,【参考】数式用!$A$5:$I$27,MATCH("ベア加算",【参考】数式用!$B$4:$I$4,0)+1,0),0)*M290,0)*AG292,"")),"")</f>
        <v/>
      </c>
      <c r="AN292" s="1544"/>
      <c r="AO292" s="1536"/>
      <c r="AP292" s="1548"/>
      <c r="AQ292" s="1536"/>
      <c r="AR292" s="1550"/>
      <c r="AS292" s="1552"/>
      <c r="AT292" s="1535"/>
      <c r="AU292" s="554"/>
      <c r="AV292" s="1496" t="str">
        <f>IF(AND(AB290&lt;&gt;7,AD290&lt;&gt;3),"V列に色付け","")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69"/>
      <c r="H293" s="1269"/>
      <c r="I293" s="1269"/>
      <c r="J293" s="1376"/>
      <c r="K293" s="1269"/>
      <c r="L293" s="1455"/>
      <c r="M293" s="1452"/>
      <c r="N293" s="662" t="str">
        <f>IF('別紙様式2-2（４・５月分）'!Q223="","",'別紙様式2-2（４・５月分）'!Q223)</f>
        <v/>
      </c>
      <c r="O293" s="1372"/>
      <c r="P293" s="1394"/>
      <c r="Q293" s="1508"/>
      <c r="R293" s="1392"/>
      <c r="S293" s="1398"/>
      <c r="T293" s="1463"/>
      <c r="U293" s="1571"/>
      <c r="V293" s="1467"/>
      <c r="W293" s="1469"/>
      <c r="X293" s="1539"/>
      <c r="Y293" s="1411"/>
      <c r="Z293" s="1539"/>
      <c r="AA293" s="1411"/>
      <c r="AB293" s="1539"/>
      <c r="AC293" s="1411"/>
      <c r="AD293" s="1539"/>
      <c r="AE293" s="1411"/>
      <c r="AF293" s="1411"/>
      <c r="AG293" s="1411"/>
      <c r="AH293" s="1413"/>
      <c r="AI293" s="1415"/>
      <c r="AJ293" s="1579"/>
      <c r="AK293" s="1498"/>
      <c r="AL293" s="1581"/>
      <c r="AM293" s="1589"/>
      <c r="AN293" s="1545"/>
      <c r="AO293" s="1537"/>
      <c r="AP293" s="1549"/>
      <c r="AQ293" s="1537"/>
      <c r="AR293" s="1551"/>
      <c r="AS293" s="1553"/>
      <c r="AT293" s="684" t="str">
        <f t="shared" ref="AT293" si="272">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86" t="str">
        <f>IF(基本情報入力シート!C124="","",基本情報入力シート!C124)</f>
        <v/>
      </c>
      <c r="C294" s="1263"/>
      <c r="D294" s="1263"/>
      <c r="E294" s="1263"/>
      <c r="F294" s="1264"/>
      <c r="G294" s="1268" t="str">
        <f>IF(基本情報入力シート!M124="","",基本情報入力シート!M124)</f>
        <v/>
      </c>
      <c r="H294" s="1268" t="str">
        <f>IF(基本情報入力シート!R124="","",基本情報入力シート!R124)</f>
        <v/>
      </c>
      <c r="I294" s="1268" t="str">
        <f>IF(基本情報入力シート!W124="","",基本情報入力シート!W124)</f>
        <v/>
      </c>
      <c r="J294" s="1375" t="str">
        <f>IF(基本情報入力シート!X124="","",基本情報入力シート!X124)</f>
        <v/>
      </c>
      <c r="K294" s="1268"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2" t="str">
        <f>IF('別紙様式2-3（６月以降分）'!U294="","",'別紙様式2-3（６月以降分）'!U294)</f>
        <v/>
      </c>
      <c r="V294" s="1460" t="str">
        <f>IFERROR(VLOOKUP(K294,【参考】数式用!$A$5:$AB$27,MATCH(U294,【参考】数式用!$B$4:$AB$4,0)+1,0),"")</f>
        <v/>
      </c>
      <c r="W294" s="1353" t="s">
        <v>19</v>
      </c>
      <c r="X294" s="1554">
        <f>'別紙様式2-3（６月以降分）'!X294</f>
        <v>6</v>
      </c>
      <c r="Y294" s="1357" t="s">
        <v>10</v>
      </c>
      <c r="Z294" s="1554">
        <f>'別紙様式2-3（６月以降分）'!Z294</f>
        <v>6</v>
      </c>
      <c r="AA294" s="1357" t="s">
        <v>45</v>
      </c>
      <c r="AB294" s="1554">
        <f>'別紙様式2-3（６月以降分）'!AB294</f>
        <v>7</v>
      </c>
      <c r="AC294" s="1357" t="s">
        <v>10</v>
      </c>
      <c r="AD294" s="1554">
        <f>'別紙様式2-3（６月以降分）'!AD294</f>
        <v>3</v>
      </c>
      <c r="AE294" s="1357" t="s">
        <v>2188</v>
      </c>
      <c r="AF294" s="1357" t="s">
        <v>24</v>
      </c>
      <c r="AG294" s="1357">
        <f>IF(X294&gt;=1,(AB294*12+AD294)-(X294*12+Z294)+1,"")</f>
        <v>10</v>
      </c>
      <c r="AH294" s="1363" t="s">
        <v>38</v>
      </c>
      <c r="AI294" s="1484" t="str">
        <f>'別紙様式2-3（６月以降分）'!AI294</f>
        <v/>
      </c>
      <c r="AJ294" s="1556" t="str">
        <f>'別紙様式2-3（６月以降分）'!AJ294</f>
        <v/>
      </c>
      <c r="AK294" s="1584">
        <f>'別紙様式2-3（６月以降分）'!AK294</f>
        <v>0</v>
      </c>
      <c r="AL294" s="1560" t="str">
        <f>IF('別紙様式2-3（６月以降分）'!AL294="","",'別紙様式2-3（６月以降分）'!AL294)</f>
        <v/>
      </c>
      <c r="AM294" s="1572">
        <f>'別紙様式2-3（６月以降分）'!AM294</f>
        <v>0</v>
      </c>
      <c r="AN294" s="1574"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68" t="str">
        <f>IF('別紙様式2-3（６月以降分）'!AS294="","",'別紙様式2-3（６月以降分）'!AS294)</f>
        <v/>
      </c>
      <c r="AT294" s="679" t="str">
        <f t="shared" ref="AT294" si="273">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86"/>
      <c r="C295" s="1263"/>
      <c r="D295" s="1263"/>
      <c r="E295" s="1263"/>
      <c r="F295" s="1264"/>
      <c r="G295" s="1268"/>
      <c r="H295" s="1268"/>
      <c r="I295" s="1268"/>
      <c r="J295" s="1375"/>
      <c r="K295" s="1268"/>
      <c r="L295" s="1454"/>
      <c r="M295" s="1456"/>
      <c r="N295" s="1373" t="str">
        <f>IF('別紙様式2-2（４・５月分）'!Q225="","",'別紙様式2-2（４・５月分）'!Q225)</f>
        <v/>
      </c>
      <c r="O295" s="1370"/>
      <c r="P295" s="1386"/>
      <c r="Q295" s="1387"/>
      <c r="R295" s="1388"/>
      <c r="S295" s="1396"/>
      <c r="T295" s="1417"/>
      <c r="U295" s="1563"/>
      <c r="V295" s="1461"/>
      <c r="W295" s="1354"/>
      <c r="X295" s="1555"/>
      <c r="Y295" s="1358"/>
      <c r="Z295" s="1555"/>
      <c r="AA295" s="1358"/>
      <c r="AB295" s="1555"/>
      <c r="AC295" s="1358"/>
      <c r="AD295" s="1555"/>
      <c r="AE295" s="1358"/>
      <c r="AF295" s="1358"/>
      <c r="AG295" s="1358"/>
      <c r="AH295" s="1364"/>
      <c r="AI295" s="1485"/>
      <c r="AJ295" s="1557"/>
      <c r="AK295" s="1585"/>
      <c r="AL295" s="1561"/>
      <c r="AM295" s="1573"/>
      <c r="AN295" s="1575"/>
      <c r="AO295" s="1407"/>
      <c r="AP295" s="1567"/>
      <c r="AQ295" s="1407"/>
      <c r="AR295" s="1587"/>
      <c r="AS295" s="1569"/>
      <c r="AT295" s="1535" t="str">
        <f t="shared" ref="AT295" si="274">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50"/>
      <c r="B296" s="1286"/>
      <c r="C296" s="1263"/>
      <c r="D296" s="1263"/>
      <c r="E296" s="1263"/>
      <c r="F296" s="1264"/>
      <c r="G296" s="1268"/>
      <c r="H296" s="1268"/>
      <c r="I296" s="1268"/>
      <c r="J296" s="1375"/>
      <c r="K296" s="1268"/>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0"/>
      <c r="V296" s="1466" t="str">
        <f>IFERROR(VLOOKUP(K294,【参考】数式用!$A$5:$AB$27,MATCH(U296,【参考】数式用!$B$4:$AB$4,0)+1,0),"")</f>
        <v/>
      </c>
      <c r="W296" s="1468" t="s">
        <v>19</v>
      </c>
      <c r="X296" s="1538"/>
      <c r="Y296" s="1410" t="s">
        <v>10</v>
      </c>
      <c r="Z296" s="1538"/>
      <c r="AA296" s="1410" t="s">
        <v>45</v>
      </c>
      <c r="AB296" s="1538"/>
      <c r="AC296" s="1410" t="s">
        <v>10</v>
      </c>
      <c r="AD296" s="1538"/>
      <c r="AE296" s="1410" t="s">
        <v>2188</v>
      </c>
      <c r="AF296" s="1410" t="s">
        <v>24</v>
      </c>
      <c r="AG296" s="1410" t="str">
        <f>IF(X296&gt;=1,(AB296*12+AD296)-(X296*12+Z296)+1,"")</f>
        <v/>
      </c>
      <c r="AH296" s="1412" t="s">
        <v>38</v>
      </c>
      <c r="AI296" s="1414" t="str">
        <f t="shared" ref="AI296" si="275">IFERROR(ROUNDDOWN(ROUND(L294*V296,0)*M294,0)*AG296,"")</f>
        <v/>
      </c>
      <c r="AJ296" s="1578" t="str">
        <f>IFERROR(ROUNDDOWN(ROUND((L294*(V296-AX294)),0)*M294,0)*AG296,"")</f>
        <v/>
      </c>
      <c r="AK296" s="1497" t="str">
        <f>IFERROR(ROUNDDOWN(ROUNDDOWN(ROUND(L294*VLOOKUP(K294,【参考】数式用!$A$5:$AB$27,MATCH("新加算Ⅳ",【参考】数式用!$B$4:$AB$4,0)+1,0),0)*M294,0)*AG296*0.5,0),"")</f>
        <v/>
      </c>
      <c r="AL296" s="1580"/>
      <c r="AM296" s="1588" t="str">
        <f>IFERROR(IF('別紙様式2-2（４・５月分）'!Q226="ベア加算","", IF(OR(U296="新加算Ⅰ",U296="新加算Ⅱ",U296="新加算Ⅲ",U296="新加算Ⅳ"),ROUNDDOWN(ROUND(L294*VLOOKUP(K294,【参考】数式用!$A$5:$I$27,MATCH("ベア加算",【参考】数式用!$B$4:$I$4,0)+1,0),0)*M294,0)*AG296,"")),"")</f>
        <v/>
      </c>
      <c r="AN296" s="1544"/>
      <c r="AO296" s="1536"/>
      <c r="AP296" s="1548"/>
      <c r="AQ296" s="1536"/>
      <c r="AR296" s="1550"/>
      <c r="AS296" s="1552"/>
      <c r="AT296" s="1535"/>
      <c r="AU296" s="554"/>
      <c r="AV296" s="1496" t="str">
        <f>IF(AND(AB294&lt;&gt;7,AD294&lt;&gt;3),"V列に色付け","")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69"/>
      <c r="H297" s="1269"/>
      <c r="I297" s="1269"/>
      <c r="J297" s="1376"/>
      <c r="K297" s="1269"/>
      <c r="L297" s="1455"/>
      <c r="M297" s="1457"/>
      <c r="N297" s="662" t="str">
        <f>IF('別紙様式2-2（４・５月分）'!Q226="","",'別紙様式2-2（４・５月分）'!Q226)</f>
        <v/>
      </c>
      <c r="O297" s="1372"/>
      <c r="P297" s="1394"/>
      <c r="Q297" s="1508"/>
      <c r="R297" s="1392"/>
      <c r="S297" s="1398"/>
      <c r="T297" s="1463"/>
      <c r="U297" s="1571"/>
      <c r="V297" s="1467"/>
      <c r="W297" s="1469"/>
      <c r="X297" s="1539"/>
      <c r="Y297" s="1411"/>
      <c r="Z297" s="1539"/>
      <c r="AA297" s="1411"/>
      <c r="AB297" s="1539"/>
      <c r="AC297" s="1411"/>
      <c r="AD297" s="1539"/>
      <c r="AE297" s="1411"/>
      <c r="AF297" s="1411"/>
      <c r="AG297" s="1411"/>
      <c r="AH297" s="1413"/>
      <c r="AI297" s="1415"/>
      <c r="AJ297" s="1579"/>
      <c r="AK297" s="1498"/>
      <c r="AL297" s="1581"/>
      <c r="AM297" s="1589"/>
      <c r="AN297" s="1545"/>
      <c r="AO297" s="1537"/>
      <c r="AP297" s="1549"/>
      <c r="AQ297" s="1537"/>
      <c r="AR297" s="1551"/>
      <c r="AS297" s="1553"/>
      <c r="AT297" s="684" t="str">
        <f t="shared" ref="AT297" si="27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51">
        <v>72</v>
      </c>
      <c r="B298" s="1285" t="str">
        <f>IF(基本情報入力シート!C125="","",基本情報入力シート!C125)</f>
        <v/>
      </c>
      <c r="C298" s="1261"/>
      <c r="D298" s="1261"/>
      <c r="E298" s="1261"/>
      <c r="F298" s="1262"/>
      <c r="G298" s="1267" t="str">
        <f>IF(基本情報入力シート!M125="","",基本情報入力シート!M125)</f>
        <v/>
      </c>
      <c r="H298" s="1267" t="str">
        <f>IF(基本情報入力シート!R125="","",基本情報入力シート!R125)</f>
        <v/>
      </c>
      <c r="I298" s="1267" t="str">
        <f>IF(基本情報入力シート!W125="","",基本情報入力シート!W125)</f>
        <v/>
      </c>
      <c r="J298" s="1382" t="str">
        <f>IF(基本情報入力シート!X125="","",基本情報入力シート!X125)</f>
        <v/>
      </c>
      <c r="K298" s="1267"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2" t="str">
        <f>IF('別紙様式2-3（６月以降分）'!U298="","",'別紙様式2-3（６月以降分）'!U298)</f>
        <v/>
      </c>
      <c r="V298" s="1460" t="str">
        <f>IFERROR(VLOOKUP(K298,【参考】数式用!$A$5:$AB$27,MATCH(U298,【参考】数式用!$B$4:$AB$4,0)+1,0),"")</f>
        <v/>
      </c>
      <c r="W298" s="1353" t="s">
        <v>19</v>
      </c>
      <c r="X298" s="1554">
        <f>'別紙様式2-3（６月以降分）'!X298</f>
        <v>6</v>
      </c>
      <c r="Y298" s="1357" t="s">
        <v>10</v>
      </c>
      <c r="Z298" s="1554">
        <f>'別紙様式2-3（６月以降分）'!Z298</f>
        <v>6</v>
      </c>
      <c r="AA298" s="1357" t="s">
        <v>45</v>
      </c>
      <c r="AB298" s="1554">
        <f>'別紙様式2-3（６月以降分）'!AB298</f>
        <v>7</v>
      </c>
      <c r="AC298" s="1357" t="s">
        <v>10</v>
      </c>
      <c r="AD298" s="1554">
        <f>'別紙様式2-3（６月以降分）'!AD298</f>
        <v>3</v>
      </c>
      <c r="AE298" s="1357" t="s">
        <v>2188</v>
      </c>
      <c r="AF298" s="1357" t="s">
        <v>24</v>
      </c>
      <c r="AG298" s="1357">
        <f>IF(X298&gt;=1,(AB298*12+AD298)-(X298*12+Z298)+1,"")</f>
        <v>10</v>
      </c>
      <c r="AH298" s="1363" t="s">
        <v>38</v>
      </c>
      <c r="AI298" s="1484" t="str">
        <f>'別紙様式2-3（６月以降分）'!AI298</f>
        <v/>
      </c>
      <c r="AJ298" s="1556" t="str">
        <f>'別紙様式2-3（６月以降分）'!AJ298</f>
        <v/>
      </c>
      <c r="AK298" s="1584">
        <f>'別紙様式2-3（６月以降分）'!AK298</f>
        <v>0</v>
      </c>
      <c r="AL298" s="1560" t="str">
        <f>IF('別紙様式2-3（６月以降分）'!AL298="","",'別紙様式2-3（６月以降分）'!AL298)</f>
        <v/>
      </c>
      <c r="AM298" s="1572">
        <f>'別紙様式2-3（６月以降分）'!AM298</f>
        <v>0</v>
      </c>
      <c r="AN298" s="1574"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68" t="str">
        <f>IF('別紙様式2-3（６月以降分）'!AS298="","",'別紙様式2-3（６月以降分）'!AS298)</f>
        <v/>
      </c>
      <c r="AT298" s="679" t="str">
        <f t="shared" ref="AT298" si="27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86"/>
      <c r="C299" s="1263"/>
      <c r="D299" s="1263"/>
      <c r="E299" s="1263"/>
      <c r="F299" s="1264"/>
      <c r="G299" s="1268"/>
      <c r="H299" s="1268"/>
      <c r="I299" s="1268"/>
      <c r="J299" s="1375"/>
      <c r="K299" s="1268"/>
      <c r="L299" s="1454"/>
      <c r="M299" s="1451"/>
      <c r="N299" s="1373" t="str">
        <f>IF('別紙様式2-2（４・５月分）'!Q228="","",'別紙様式2-2（４・５月分）'!Q228)</f>
        <v/>
      </c>
      <c r="O299" s="1370"/>
      <c r="P299" s="1386"/>
      <c r="Q299" s="1387"/>
      <c r="R299" s="1388"/>
      <c r="S299" s="1396"/>
      <c r="T299" s="1417"/>
      <c r="U299" s="1563"/>
      <c r="V299" s="1461"/>
      <c r="W299" s="1354"/>
      <c r="X299" s="1555"/>
      <c r="Y299" s="1358"/>
      <c r="Z299" s="1555"/>
      <c r="AA299" s="1358"/>
      <c r="AB299" s="1555"/>
      <c r="AC299" s="1358"/>
      <c r="AD299" s="1555"/>
      <c r="AE299" s="1358"/>
      <c r="AF299" s="1358"/>
      <c r="AG299" s="1358"/>
      <c r="AH299" s="1364"/>
      <c r="AI299" s="1485"/>
      <c r="AJ299" s="1557"/>
      <c r="AK299" s="1585"/>
      <c r="AL299" s="1561"/>
      <c r="AM299" s="1573"/>
      <c r="AN299" s="1575"/>
      <c r="AO299" s="1407"/>
      <c r="AP299" s="1567"/>
      <c r="AQ299" s="1407"/>
      <c r="AR299" s="1587"/>
      <c r="AS299" s="1569"/>
      <c r="AT299" s="1535" t="str">
        <f t="shared" ref="AT299" si="27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50"/>
      <c r="B300" s="1286"/>
      <c r="C300" s="1263"/>
      <c r="D300" s="1263"/>
      <c r="E300" s="1263"/>
      <c r="F300" s="1264"/>
      <c r="G300" s="1268"/>
      <c r="H300" s="1268"/>
      <c r="I300" s="1268"/>
      <c r="J300" s="1375"/>
      <c r="K300" s="1268"/>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0"/>
      <c r="V300" s="1466" t="str">
        <f>IFERROR(VLOOKUP(K298,【参考】数式用!$A$5:$AB$27,MATCH(U300,【参考】数式用!$B$4:$AB$4,0)+1,0),"")</f>
        <v/>
      </c>
      <c r="W300" s="1468" t="s">
        <v>19</v>
      </c>
      <c r="X300" s="1538"/>
      <c r="Y300" s="1410" t="s">
        <v>10</v>
      </c>
      <c r="Z300" s="1538"/>
      <c r="AA300" s="1410" t="s">
        <v>45</v>
      </c>
      <c r="AB300" s="1538"/>
      <c r="AC300" s="1410" t="s">
        <v>10</v>
      </c>
      <c r="AD300" s="1538"/>
      <c r="AE300" s="1410" t="s">
        <v>2188</v>
      </c>
      <c r="AF300" s="1410" t="s">
        <v>24</v>
      </c>
      <c r="AG300" s="1410" t="str">
        <f>IF(X300&gt;=1,(AB300*12+AD300)-(X300*12+Z300)+1,"")</f>
        <v/>
      </c>
      <c r="AH300" s="1412" t="s">
        <v>38</v>
      </c>
      <c r="AI300" s="1414" t="str">
        <f t="shared" ref="AI300" si="279">IFERROR(ROUNDDOWN(ROUND(L298*V300,0)*M298,0)*AG300,"")</f>
        <v/>
      </c>
      <c r="AJ300" s="1578" t="str">
        <f>IFERROR(ROUNDDOWN(ROUND((L298*(V300-AX298)),0)*M298,0)*AG300,"")</f>
        <v/>
      </c>
      <c r="AK300" s="1497" t="str">
        <f>IFERROR(ROUNDDOWN(ROUNDDOWN(ROUND(L298*VLOOKUP(K298,【参考】数式用!$A$5:$AB$27,MATCH("新加算Ⅳ",【参考】数式用!$B$4:$AB$4,0)+1,0),0)*M298,0)*AG300*0.5,0),"")</f>
        <v/>
      </c>
      <c r="AL300" s="1580"/>
      <c r="AM300" s="1588" t="str">
        <f>IFERROR(IF('別紙様式2-2（４・５月分）'!Q229="ベア加算","", IF(OR(U300="新加算Ⅰ",U300="新加算Ⅱ",U300="新加算Ⅲ",U300="新加算Ⅳ"),ROUNDDOWN(ROUND(L298*VLOOKUP(K298,【参考】数式用!$A$5:$I$27,MATCH("ベア加算",【参考】数式用!$B$4:$I$4,0)+1,0),0)*M298,0)*AG300,"")),"")</f>
        <v/>
      </c>
      <c r="AN300" s="1544"/>
      <c r="AO300" s="1536"/>
      <c r="AP300" s="1548"/>
      <c r="AQ300" s="1536"/>
      <c r="AR300" s="1550"/>
      <c r="AS300" s="1552"/>
      <c r="AT300" s="1535"/>
      <c r="AU300" s="554"/>
      <c r="AV300" s="1496" t="str">
        <f>IF(AND(AB298&lt;&gt;7,AD298&lt;&gt;3),"V列に色付け","")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69"/>
      <c r="H301" s="1269"/>
      <c r="I301" s="1269"/>
      <c r="J301" s="1376"/>
      <c r="K301" s="1269"/>
      <c r="L301" s="1455"/>
      <c r="M301" s="1452"/>
      <c r="N301" s="662" t="str">
        <f>IF('別紙様式2-2（４・５月分）'!Q229="","",'別紙様式2-2（４・５月分）'!Q229)</f>
        <v/>
      </c>
      <c r="O301" s="1372"/>
      <c r="P301" s="1394"/>
      <c r="Q301" s="1508"/>
      <c r="R301" s="1392"/>
      <c r="S301" s="1398"/>
      <c r="T301" s="1463"/>
      <c r="U301" s="1571"/>
      <c r="V301" s="1467"/>
      <c r="W301" s="1469"/>
      <c r="X301" s="1539"/>
      <c r="Y301" s="1411"/>
      <c r="Z301" s="1539"/>
      <c r="AA301" s="1411"/>
      <c r="AB301" s="1539"/>
      <c r="AC301" s="1411"/>
      <c r="AD301" s="1539"/>
      <c r="AE301" s="1411"/>
      <c r="AF301" s="1411"/>
      <c r="AG301" s="1411"/>
      <c r="AH301" s="1413"/>
      <c r="AI301" s="1415"/>
      <c r="AJ301" s="1579"/>
      <c r="AK301" s="1498"/>
      <c r="AL301" s="1581"/>
      <c r="AM301" s="1589"/>
      <c r="AN301" s="1545"/>
      <c r="AO301" s="1537"/>
      <c r="AP301" s="1549"/>
      <c r="AQ301" s="1537"/>
      <c r="AR301" s="1551"/>
      <c r="AS301" s="1553"/>
      <c r="AT301" s="684" t="str">
        <f t="shared" ref="AT301" si="280">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86" t="str">
        <f>IF(基本情報入力シート!C126="","",基本情報入力シート!C126)</f>
        <v/>
      </c>
      <c r="C302" s="1263"/>
      <c r="D302" s="1263"/>
      <c r="E302" s="1263"/>
      <c r="F302" s="1264"/>
      <c r="G302" s="1268" t="str">
        <f>IF(基本情報入力シート!M126="","",基本情報入力シート!M126)</f>
        <v/>
      </c>
      <c r="H302" s="1268" t="str">
        <f>IF(基本情報入力シート!R126="","",基本情報入力シート!R126)</f>
        <v/>
      </c>
      <c r="I302" s="1268" t="str">
        <f>IF(基本情報入力シート!W126="","",基本情報入力シート!W126)</f>
        <v/>
      </c>
      <c r="J302" s="1375" t="str">
        <f>IF(基本情報入力シート!X126="","",基本情報入力シート!X126)</f>
        <v/>
      </c>
      <c r="K302" s="1268"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2" t="str">
        <f>IF('別紙様式2-3（６月以降分）'!U302="","",'別紙様式2-3（６月以降分）'!U302)</f>
        <v/>
      </c>
      <c r="V302" s="1460" t="str">
        <f>IFERROR(VLOOKUP(K302,【参考】数式用!$A$5:$AB$27,MATCH(U302,【参考】数式用!$B$4:$AB$4,0)+1,0),"")</f>
        <v/>
      </c>
      <c r="W302" s="1353" t="s">
        <v>19</v>
      </c>
      <c r="X302" s="1554">
        <f>'別紙様式2-3（６月以降分）'!X302</f>
        <v>6</v>
      </c>
      <c r="Y302" s="1357" t="s">
        <v>10</v>
      </c>
      <c r="Z302" s="1554">
        <f>'別紙様式2-3（６月以降分）'!Z302</f>
        <v>6</v>
      </c>
      <c r="AA302" s="1357" t="s">
        <v>45</v>
      </c>
      <c r="AB302" s="1554">
        <f>'別紙様式2-3（６月以降分）'!AB302</f>
        <v>7</v>
      </c>
      <c r="AC302" s="1357" t="s">
        <v>10</v>
      </c>
      <c r="AD302" s="1554">
        <f>'別紙様式2-3（６月以降分）'!AD302</f>
        <v>3</v>
      </c>
      <c r="AE302" s="1357" t="s">
        <v>2188</v>
      </c>
      <c r="AF302" s="1357" t="s">
        <v>24</v>
      </c>
      <c r="AG302" s="1357">
        <f>IF(X302&gt;=1,(AB302*12+AD302)-(X302*12+Z302)+1,"")</f>
        <v>10</v>
      </c>
      <c r="AH302" s="1363" t="s">
        <v>38</v>
      </c>
      <c r="AI302" s="1484" t="str">
        <f>'別紙様式2-3（６月以降分）'!AI302</f>
        <v/>
      </c>
      <c r="AJ302" s="1556" t="str">
        <f>'別紙様式2-3（６月以降分）'!AJ302</f>
        <v/>
      </c>
      <c r="AK302" s="1584">
        <f>'別紙様式2-3（６月以降分）'!AK302</f>
        <v>0</v>
      </c>
      <c r="AL302" s="1560" t="str">
        <f>IF('別紙様式2-3（６月以降分）'!AL302="","",'別紙様式2-3（６月以降分）'!AL302)</f>
        <v/>
      </c>
      <c r="AM302" s="1572">
        <f>'別紙様式2-3（６月以降分）'!AM302</f>
        <v>0</v>
      </c>
      <c r="AN302" s="1574"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68" t="str">
        <f>IF('別紙様式2-3（６月以降分）'!AS302="","",'別紙様式2-3（６月以降分）'!AS302)</f>
        <v/>
      </c>
      <c r="AT302" s="679" t="str">
        <f t="shared" ref="AT302" si="281">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86"/>
      <c r="C303" s="1263"/>
      <c r="D303" s="1263"/>
      <c r="E303" s="1263"/>
      <c r="F303" s="1264"/>
      <c r="G303" s="1268"/>
      <c r="H303" s="1268"/>
      <c r="I303" s="1268"/>
      <c r="J303" s="1375"/>
      <c r="K303" s="1268"/>
      <c r="L303" s="1454"/>
      <c r="M303" s="1456"/>
      <c r="N303" s="1373" t="str">
        <f>IF('別紙様式2-2（４・５月分）'!Q231="","",'別紙様式2-2（４・５月分）'!Q231)</f>
        <v/>
      </c>
      <c r="O303" s="1370"/>
      <c r="P303" s="1386"/>
      <c r="Q303" s="1387"/>
      <c r="R303" s="1388"/>
      <c r="S303" s="1396"/>
      <c r="T303" s="1417"/>
      <c r="U303" s="1563"/>
      <c r="V303" s="1461"/>
      <c r="W303" s="1354"/>
      <c r="X303" s="1555"/>
      <c r="Y303" s="1358"/>
      <c r="Z303" s="1555"/>
      <c r="AA303" s="1358"/>
      <c r="AB303" s="1555"/>
      <c r="AC303" s="1358"/>
      <c r="AD303" s="1555"/>
      <c r="AE303" s="1358"/>
      <c r="AF303" s="1358"/>
      <c r="AG303" s="1358"/>
      <c r="AH303" s="1364"/>
      <c r="AI303" s="1485"/>
      <c r="AJ303" s="1557"/>
      <c r="AK303" s="1585"/>
      <c r="AL303" s="1561"/>
      <c r="AM303" s="1573"/>
      <c r="AN303" s="1575"/>
      <c r="AO303" s="1407"/>
      <c r="AP303" s="1567"/>
      <c r="AQ303" s="1407"/>
      <c r="AR303" s="1587"/>
      <c r="AS303" s="1569"/>
      <c r="AT303" s="1535" t="str">
        <f t="shared" ref="AT303" si="282">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50"/>
      <c r="B304" s="1286"/>
      <c r="C304" s="1263"/>
      <c r="D304" s="1263"/>
      <c r="E304" s="1263"/>
      <c r="F304" s="1264"/>
      <c r="G304" s="1268"/>
      <c r="H304" s="1268"/>
      <c r="I304" s="1268"/>
      <c r="J304" s="1375"/>
      <c r="K304" s="1268"/>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0"/>
      <c r="V304" s="1466" t="str">
        <f>IFERROR(VLOOKUP(K302,【参考】数式用!$A$5:$AB$27,MATCH(U304,【参考】数式用!$B$4:$AB$4,0)+1,0),"")</f>
        <v/>
      </c>
      <c r="W304" s="1468" t="s">
        <v>19</v>
      </c>
      <c r="X304" s="1538"/>
      <c r="Y304" s="1410" t="s">
        <v>10</v>
      </c>
      <c r="Z304" s="1538"/>
      <c r="AA304" s="1410" t="s">
        <v>45</v>
      </c>
      <c r="AB304" s="1538"/>
      <c r="AC304" s="1410" t="s">
        <v>10</v>
      </c>
      <c r="AD304" s="1538"/>
      <c r="AE304" s="1410" t="s">
        <v>2188</v>
      </c>
      <c r="AF304" s="1410" t="s">
        <v>24</v>
      </c>
      <c r="AG304" s="1410" t="str">
        <f>IF(X304&gt;=1,(AB304*12+AD304)-(X304*12+Z304)+1,"")</f>
        <v/>
      </c>
      <c r="AH304" s="1412" t="s">
        <v>38</v>
      </c>
      <c r="AI304" s="1414" t="str">
        <f t="shared" ref="AI304" si="283">IFERROR(ROUNDDOWN(ROUND(L302*V304,0)*M302,0)*AG304,"")</f>
        <v/>
      </c>
      <c r="AJ304" s="1578" t="str">
        <f>IFERROR(ROUNDDOWN(ROUND((L302*(V304-AX302)),0)*M302,0)*AG304,"")</f>
        <v/>
      </c>
      <c r="AK304" s="1497" t="str">
        <f>IFERROR(ROUNDDOWN(ROUNDDOWN(ROUND(L302*VLOOKUP(K302,【参考】数式用!$A$5:$AB$27,MATCH("新加算Ⅳ",【参考】数式用!$B$4:$AB$4,0)+1,0),0)*M302,0)*AG304*0.5,0),"")</f>
        <v/>
      </c>
      <c r="AL304" s="1580"/>
      <c r="AM304" s="1588" t="str">
        <f>IFERROR(IF('別紙様式2-2（４・５月分）'!Q232="ベア加算","", IF(OR(U304="新加算Ⅰ",U304="新加算Ⅱ",U304="新加算Ⅲ",U304="新加算Ⅳ"),ROUNDDOWN(ROUND(L302*VLOOKUP(K302,【参考】数式用!$A$5:$I$27,MATCH("ベア加算",【参考】数式用!$B$4:$I$4,0)+1,0),0)*M302,0)*AG304,"")),"")</f>
        <v/>
      </c>
      <c r="AN304" s="1544"/>
      <c r="AO304" s="1536"/>
      <c r="AP304" s="1548"/>
      <c r="AQ304" s="1536"/>
      <c r="AR304" s="1550"/>
      <c r="AS304" s="1552"/>
      <c r="AT304" s="1535"/>
      <c r="AU304" s="554"/>
      <c r="AV304" s="1496" t="str">
        <f>IF(AND(AB302&lt;&gt;7,AD302&lt;&gt;3),"V列に色付け","")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69"/>
      <c r="H305" s="1269"/>
      <c r="I305" s="1269"/>
      <c r="J305" s="1376"/>
      <c r="K305" s="1269"/>
      <c r="L305" s="1455"/>
      <c r="M305" s="1457"/>
      <c r="N305" s="662" t="str">
        <f>IF('別紙様式2-2（４・５月分）'!Q232="","",'別紙様式2-2（４・５月分）'!Q232)</f>
        <v/>
      </c>
      <c r="O305" s="1372"/>
      <c r="P305" s="1394"/>
      <c r="Q305" s="1508"/>
      <c r="R305" s="1392"/>
      <c r="S305" s="1398"/>
      <c r="T305" s="1463"/>
      <c r="U305" s="1571"/>
      <c r="V305" s="1467"/>
      <c r="W305" s="1469"/>
      <c r="X305" s="1539"/>
      <c r="Y305" s="1411"/>
      <c r="Z305" s="1539"/>
      <c r="AA305" s="1411"/>
      <c r="AB305" s="1539"/>
      <c r="AC305" s="1411"/>
      <c r="AD305" s="1539"/>
      <c r="AE305" s="1411"/>
      <c r="AF305" s="1411"/>
      <c r="AG305" s="1411"/>
      <c r="AH305" s="1413"/>
      <c r="AI305" s="1415"/>
      <c r="AJ305" s="1579"/>
      <c r="AK305" s="1498"/>
      <c r="AL305" s="1581"/>
      <c r="AM305" s="1589"/>
      <c r="AN305" s="1545"/>
      <c r="AO305" s="1537"/>
      <c r="AP305" s="1549"/>
      <c r="AQ305" s="1537"/>
      <c r="AR305" s="1551"/>
      <c r="AS305" s="1553"/>
      <c r="AT305" s="684" t="str">
        <f t="shared" ref="AT305" si="284">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51">
        <v>74</v>
      </c>
      <c r="B306" s="1286" t="str">
        <f>IF(基本情報入力シート!C127="","",基本情報入力シート!C127)</f>
        <v/>
      </c>
      <c r="C306" s="1263"/>
      <c r="D306" s="1263"/>
      <c r="E306" s="1263"/>
      <c r="F306" s="1264"/>
      <c r="G306" s="1268" t="str">
        <f>IF(基本情報入力シート!M127="","",基本情報入力シート!M127)</f>
        <v/>
      </c>
      <c r="H306" s="1268" t="str">
        <f>IF(基本情報入力シート!R127="","",基本情報入力シート!R127)</f>
        <v/>
      </c>
      <c r="I306" s="1268" t="str">
        <f>IF(基本情報入力シート!W127="","",基本情報入力シート!W127)</f>
        <v/>
      </c>
      <c r="J306" s="1375" t="str">
        <f>IF(基本情報入力シート!X127="","",基本情報入力シート!X127)</f>
        <v/>
      </c>
      <c r="K306" s="1268"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2" t="str">
        <f>IF('別紙様式2-3（６月以降分）'!U306="","",'別紙様式2-3（６月以降分）'!U306)</f>
        <v/>
      </c>
      <c r="V306" s="1460" t="str">
        <f>IFERROR(VLOOKUP(K306,【参考】数式用!$A$5:$AB$27,MATCH(U306,【参考】数式用!$B$4:$AB$4,0)+1,0),"")</f>
        <v/>
      </c>
      <c r="W306" s="1353" t="s">
        <v>19</v>
      </c>
      <c r="X306" s="1554">
        <f>'別紙様式2-3（６月以降分）'!X306</f>
        <v>6</v>
      </c>
      <c r="Y306" s="1357" t="s">
        <v>10</v>
      </c>
      <c r="Z306" s="1554">
        <f>'別紙様式2-3（６月以降分）'!Z306</f>
        <v>6</v>
      </c>
      <c r="AA306" s="1357" t="s">
        <v>45</v>
      </c>
      <c r="AB306" s="1554">
        <f>'別紙様式2-3（６月以降分）'!AB306</f>
        <v>7</v>
      </c>
      <c r="AC306" s="1357" t="s">
        <v>10</v>
      </c>
      <c r="AD306" s="1554">
        <f>'別紙様式2-3（６月以降分）'!AD306</f>
        <v>3</v>
      </c>
      <c r="AE306" s="1357" t="s">
        <v>2188</v>
      </c>
      <c r="AF306" s="1357" t="s">
        <v>24</v>
      </c>
      <c r="AG306" s="1357">
        <f>IF(X306&gt;=1,(AB306*12+AD306)-(X306*12+Z306)+1,"")</f>
        <v>10</v>
      </c>
      <c r="AH306" s="1363" t="s">
        <v>38</v>
      </c>
      <c r="AI306" s="1484" t="str">
        <f>'別紙様式2-3（６月以降分）'!AI306</f>
        <v/>
      </c>
      <c r="AJ306" s="1556" t="str">
        <f>'別紙様式2-3（６月以降分）'!AJ306</f>
        <v/>
      </c>
      <c r="AK306" s="1584">
        <f>'別紙様式2-3（６月以降分）'!AK306</f>
        <v>0</v>
      </c>
      <c r="AL306" s="1560" t="str">
        <f>IF('別紙様式2-3（６月以降分）'!AL306="","",'別紙様式2-3（６月以降分）'!AL306)</f>
        <v/>
      </c>
      <c r="AM306" s="1572">
        <f>'別紙様式2-3（６月以降分）'!AM306</f>
        <v>0</v>
      </c>
      <c r="AN306" s="1574"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68" t="str">
        <f>IF('別紙様式2-3（６月以降分）'!AS306="","",'別紙様式2-3（６月以降分）'!AS306)</f>
        <v/>
      </c>
      <c r="AT306" s="679" t="str">
        <f t="shared" ref="AT306" si="285">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86"/>
      <c r="C307" s="1263"/>
      <c r="D307" s="1263"/>
      <c r="E307" s="1263"/>
      <c r="F307" s="1264"/>
      <c r="G307" s="1268"/>
      <c r="H307" s="1268"/>
      <c r="I307" s="1268"/>
      <c r="J307" s="1375"/>
      <c r="K307" s="1268"/>
      <c r="L307" s="1454"/>
      <c r="M307" s="1456"/>
      <c r="N307" s="1373" t="str">
        <f>IF('別紙様式2-2（４・５月分）'!Q234="","",'別紙様式2-2（４・５月分）'!Q234)</f>
        <v/>
      </c>
      <c r="O307" s="1370"/>
      <c r="P307" s="1386"/>
      <c r="Q307" s="1387"/>
      <c r="R307" s="1388"/>
      <c r="S307" s="1396"/>
      <c r="T307" s="1417"/>
      <c r="U307" s="1563"/>
      <c r="V307" s="1461"/>
      <c r="W307" s="1354"/>
      <c r="X307" s="1555"/>
      <c r="Y307" s="1358"/>
      <c r="Z307" s="1555"/>
      <c r="AA307" s="1358"/>
      <c r="AB307" s="1555"/>
      <c r="AC307" s="1358"/>
      <c r="AD307" s="1555"/>
      <c r="AE307" s="1358"/>
      <c r="AF307" s="1358"/>
      <c r="AG307" s="1358"/>
      <c r="AH307" s="1364"/>
      <c r="AI307" s="1485"/>
      <c r="AJ307" s="1557"/>
      <c r="AK307" s="1585"/>
      <c r="AL307" s="1561"/>
      <c r="AM307" s="1573"/>
      <c r="AN307" s="1575"/>
      <c r="AO307" s="1407"/>
      <c r="AP307" s="1567"/>
      <c r="AQ307" s="1407"/>
      <c r="AR307" s="1587"/>
      <c r="AS307" s="1569"/>
      <c r="AT307" s="1535" t="str">
        <f t="shared" ref="AT307" si="286">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50"/>
      <c r="B308" s="1286"/>
      <c r="C308" s="1263"/>
      <c r="D308" s="1263"/>
      <c r="E308" s="1263"/>
      <c r="F308" s="1264"/>
      <c r="G308" s="1268"/>
      <c r="H308" s="1268"/>
      <c r="I308" s="1268"/>
      <c r="J308" s="1375"/>
      <c r="K308" s="1268"/>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0"/>
      <c r="V308" s="1466" t="str">
        <f>IFERROR(VLOOKUP(K306,【参考】数式用!$A$5:$AB$27,MATCH(U308,【参考】数式用!$B$4:$AB$4,0)+1,0),"")</f>
        <v/>
      </c>
      <c r="W308" s="1468" t="s">
        <v>19</v>
      </c>
      <c r="X308" s="1538"/>
      <c r="Y308" s="1410" t="s">
        <v>10</v>
      </c>
      <c r="Z308" s="1538"/>
      <c r="AA308" s="1410" t="s">
        <v>45</v>
      </c>
      <c r="AB308" s="1538"/>
      <c r="AC308" s="1410" t="s">
        <v>10</v>
      </c>
      <c r="AD308" s="1538"/>
      <c r="AE308" s="1410" t="s">
        <v>2188</v>
      </c>
      <c r="AF308" s="1410" t="s">
        <v>24</v>
      </c>
      <c r="AG308" s="1410" t="str">
        <f>IF(X308&gt;=1,(AB308*12+AD308)-(X308*12+Z308)+1,"")</f>
        <v/>
      </c>
      <c r="AH308" s="1412" t="s">
        <v>38</v>
      </c>
      <c r="AI308" s="1414" t="str">
        <f t="shared" ref="AI308" si="287">IFERROR(ROUNDDOWN(ROUND(L306*V308,0)*M306,0)*AG308,"")</f>
        <v/>
      </c>
      <c r="AJ308" s="1578" t="str">
        <f>IFERROR(ROUNDDOWN(ROUND((L306*(V308-AX306)),0)*M306,0)*AG308,"")</f>
        <v/>
      </c>
      <c r="AK308" s="1497" t="str">
        <f>IFERROR(ROUNDDOWN(ROUNDDOWN(ROUND(L306*VLOOKUP(K306,【参考】数式用!$A$5:$AB$27,MATCH("新加算Ⅳ",【参考】数式用!$B$4:$AB$4,0)+1,0),0)*M306,0)*AG308*0.5,0),"")</f>
        <v/>
      </c>
      <c r="AL308" s="1580"/>
      <c r="AM308" s="1588" t="str">
        <f>IFERROR(IF('別紙様式2-2（４・５月分）'!Q235="ベア加算","", IF(OR(U308="新加算Ⅰ",U308="新加算Ⅱ",U308="新加算Ⅲ",U308="新加算Ⅳ"),ROUNDDOWN(ROUND(L306*VLOOKUP(K306,【参考】数式用!$A$5:$I$27,MATCH("ベア加算",【参考】数式用!$B$4:$I$4,0)+1,0),0)*M306,0)*AG308,"")),"")</f>
        <v/>
      </c>
      <c r="AN308" s="1544"/>
      <c r="AO308" s="1536"/>
      <c r="AP308" s="1548"/>
      <c r="AQ308" s="1536"/>
      <c r="AR308" s="1550"/>
      <c r="AS308" s="1552"/>
      <c r="AT308" s="1535"/>
      <c r="AU308" s="554"/>
      <c r="AV308" s="1496" t="str">
        <f>IF(AND(AB306&lt;&gt;7,AD306&lt;&gt;3),"V列に色付け","")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69"/>
      <c r="H309" s="1269"/>
      <c r="I309" s="1269"/>
      <c r="J309" s="1376"/>
      <c r="K309" s="1269"/>
      <c r="L309" s="1455"/>
      <c r="M309" s="1457"/>
      <c r="N309" s="662" t="str">
        <f>IF('別紙様式2-2（４・５月分）'!Q235="","",'別紙様式2-2（４・５月分）'!Q235)</f>
        <v/>
      </c>
      <c r="O309" s="1372"/>
      <c r="P309" s="1394"/>
      <c r="Q309" s="1508"/>
      <c r="R309" s="1392"/>
      <c r="S309" s="1398"/>
      <c r="T309" s="1463"/>
      <c r="U309" s="1571"/>
      <c r="V309" s="1467"/>
      <c r="W309" s="1469"/>
      <c r="X309" s="1539"/>
      <c r="Y309" s="1411"/>
      <c r="Z309" s="1539"/>
      <c r="AA309" s="1411"/>
      <c r="AB309" s="1539"/>
      <c r="AC309" s="1411"/>
      <c r="AD309" s="1539"/>
      <c r="AE309" s="1411"/>
      <c r="AF309" s="1411"/>
      <c r="AG309" s="1411"/>
      <c r="AH309" s="1413"/>
      <c r="AI309" s="1415"/>
      <c r="AJ309" s="1579"/>
      <c r="AK309" s="1498"/>
      <c r="AL309" s="1581"/>
      <c r="AM309" s="1589"/>
      <c r="AN309" s="1545"/>
      <c r="AO309" s="1537"/>
      <c r="AP309" s="1549"/>
      <c r="AQ309" s="1537"/>
      <c r="AR309" s="1551"/>
      <c r="AS309" s="1553"/>
      <c r="AT309" s="684" t="str">
        <f t="shared" ref="AT309" si="288">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85" t="str">
        <f>IF(基本情報入力シート!C128="","",基本情報入力シート!C128)</f>
        <v/>
      </c>
      <c r="C310" s="1261"/>
      <c r="D310" s="1261"/>
      <c r="E310" s="1261"/>
      <c r="F310" s="1262"/>
      <c r="G310" s="1267" t="str">
        <f>IF(基本情報入力シート!M128="","",基本情報入力シート!M128)</f>
        <v/>
      </c>
      <c r="H310" s="1267" t="str">
        <f>IF(基本情報入力シート!R128="","",基本情報入力シート!R128)</f>
        <v/>
      </c>
      <c r="I310" s="1267" t="str">
        <f>IF(基本情報入力シート!W128="","",基本情報入力シート!W128)</f>
        <v/>
      </c>
      <c r="J310" s="1382" t="str">
        <f>IF(基本情報入力シート!X128="","",基本情報入力シート!X128)</f>
        <v/>
      </c>
      <c r="K310" s="1267"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2" t="str">
        <f>IF('別紙様式2-3（６月以降分）'!U310="","",'別紙様式2-3（６月以降分）'!U310)</f>
        <v/>
      </c>
      <c r="V310" s="1460" t="str">
        <f>IFERROR(VLOOKUP(K310,【参考】数式用!$A$5:$AB$27,MATCH(U310,【参考】数式用!$B$4:$AB$4,0)+1,0),"")</f>
        <v/>
      </c>
      <c r="W310" s="1353" t="s">
        <v>19</v>
      </c>
      <c r="X310" s="1554">
        <f>'別紙様式2-3（６月以降分）'!X310</f>
        <v>6</v>
      </c>
      <c r="Y310" s="1357" t="s">
        <v>10</v>
      </c>
      <c r="Z310" s="1554">
        <f>'別紙様式2-3（６月以降分）'!Z310</f>
        <v>6</v>
      </c>
      <c r="AA310" s="1357" t="s">
        <v>45</v>
      </c>
      <c r="AB310" s="1554">
        <f>'別紙様式2-3（６月以降分）'!AB310</f>
        <v>7</v>
      </c>
      <c r="AC310" s="1357" t="s">
        <v>10</v>
      </c>
      <c r="AD310" s="1554">
        <f>'別紙様式2-3（６月以降分）'!AD310</f>
        <v>3</v>
      </c>
      <c r="AE310" s="1357" t="s">
        <v>2188</v>
      </c>
      <c r="AF310" s="1357" t="s">
        <v>24</v>
      </c>
      <c r="AG310" s="1357">
        <f>IF(X310&gt;=1,(AB310*12+AD310)-(X310*12+Z310)+1,"")</f>
        <v>10</v>
      </c>
      <c r="AH310" s="1363" t="s">
        <v>38</v>
      </c>
      <c r="AI310" s="1484" t="str">
        <f>'別紙様式2-3（６月以降分）'!AI310</f>
        <v/>
      </c>
      <c r="AJ310" s="1556" t="str">
        <f>'別紙様式2-3（６月以降分）'!AJ310</f>
        <v/>
      </c>
      <c r="AK310" s="1584">
        <f>'別紙様式2-3（６月以降分）'!AK310</f>
        <v>0</v>
      </c>
      <c r="AL310" s="1560" t="str">
        <f>IF('別紙様式2-3（６月以降分）'!AL310="","",'別紙様式2-3（６月以降分）'!AL310)</f>
        <v/>
      </c>
      <c r="AM310" s="1572">
        <f>'別紙様式2-3（６月以降分）'!AM310</f>
        <v>0</v>
      </c>
      <c r="AN310" s="1574"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68" t="str">
        <f>IF('別紙様式2-3（６月以降分）'!AS310="","",'別紙様式2-3（６月以降分）'!AS310)</f>
        <v/>
      </c>
      <c r="AT310" s="679" t="str">
        <f t="shared" ref="AT310" si="289">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86"/>
      <c r="C311" s="1263"/>
      <c r="D311" s="1263"/>
      <c r="E311" s="1263"/>
      <c r="F311" s="1264"/>
      <c r="G311" s="1268"/>
      <c r="H311" s="1268"/>
      <c r="I311" s="1268"/>
      <c r="J311" s="1375"/>
      <c r="K311" s="1268"/>
      <c r="L311" s="1454"/>
      <c r="M311" s="1451"/>
      <c r="N311" s="1373" t="str">
        <f>IF('別紙様式2-2（４・５月分）'!Q237="","",'別紙様式2-2（４・５月分）'!Q237)</f>
        <v/>
      </c>
      <c r="O311" s="1370"/>
      <c r="P311" s="1386"/>
      <c r="Q311" s="1387"/>
      <c r="R311" s="1388"/>
      <c r="S311" s="1396"/>
      <c r="T311" s="1417"/>
      <c r="U311" s="1563"/>
      <c r="V311" s="1461"/>
      <c r="W311" s="1354"/>
      <c r="X311" s="1555"/>
      <c r="Y311" s="1358"/>
      <c r="Z311" s="1555"/>
      <c r="AA311" s="1358"/>
      <c r="AB311" s="1555"/>
      <c r="AC311" s="1358"/>
      <c r="AD311" s="1555"/>
      <c r="AE311" s="1358"/>
      <c r="AF311" s="1358"/>
      <c r="AG311" s="1358"/>
      <c r="AH311" s="1364"/>
      <c r="AI311" s="1485"/>
      <c r="AJ311" s="1557"/>
      <c r="AK311" s="1585"/>
      <c r="AL311" s="1561"/>
      <c r="AM311" s="1573"/>
      <c r="AN311" s="1575"/>
      <c r="AO311" s="1407"/>
      <c r="AP311" s="1567"/>
      <c r="AQ311" s="1407"/>
      <c r="AR311" s="1587"/>
      <c r="AS311" s="1569"/>
      <c r="AT311" s="1535" t="str">
        <f t="shared" ref="AT311" si="290">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50"/>
      <c r="B312" s="1286"/>
      <c r="C312" s="1263"/>
      <c r="D312" s="1263"/>
      <c r="E312" s="1263"/>
      <c r="F312" s="1264"/>
      <c r="G312" s="1268"/>
      <c r="H312" s="1268"/>
      <c r="I312" s="1268"/>
      <c r="J312" s="1375"/>
      <c r="K312" s="1268"/>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0"/>
      <c r="V312" s="1466" t="str">
        <f>IFERROR(VLOOKUP(K310,【参考】数式用!$A$5:$AB$27,MATCH(U312,【参考】数式用!$B$4:$AB$4,0)+1,0),"")</f>
        <v/>
      </c>
      <c r="W312" s="1468" t="s">
        <v>19</v>
      </c>
      <c r="X312" s="1538"/>
      <c r="Y312" s="1410" t="s">
        <v>10</v>
      </c>
      <c r="Z312" s="1538"/>
      <c r="AA312" s="1410" t="s">
        <v>45</v>
      </c>
      <c r="AB312" s="1538"/>
      <c r="AC312" s="1410" t="s">
        <v>10</v>
      </c>
      <c r="AD312" s="1538"/>
      <c r="AE312" s="1410" t="s">
        <v>2188</v>
      </c>
      <c r="AF312" s="1410" t="s">
        <v>24</v>
      </c>
      <c r="AG312" s="1410" t="str">
        <f>IF(X312&gt;=1,(AB312*12+AD312)-(X312*12+Z312)+1,"")</f>
        <v/>
      </c>
      <c r="AH312" s="1412" t="s">
        <v>38</v>
      </c>
      <c r="AI312" s="1414" t="str">
        <f t="shared" ref="AI312" si="291">IFERROR(ROUNDDOWN(ROUND(L310*V312,0)*M310,0)*AG312,"")</f>
        <v/>
      </c>
      <c r="AJ312" s="1578" t="str">
        <f>IFERROR(ROUNDDOWN(ROUND((L310*(V312-AX310)),0)*M310,0)*AG312,"")</f>
        <v/>
      </c>
      <c r="AK312" s="1497" t="str">
        <f>IFERROR(ROUNDDOWN(ROUNDDOWN(ROUND(L310*VLOOKUP(K310,【参考】数式用!$A$5:$AB$27,MATCH("新加算Ⅳ",【参考】数式用!$B$4:$AB$4,0)+1,0),0)*M310,0)*AG312*0.5,0),"")</f>
        <v/>
      </c>
      <c r="AL312" s="1580"/>
      <c r="AM312" s="1588" t="str">
        <f>IFERROR(IF('別紙様式2-2（４・５月分）'!Q238="ベア加算","", IF(OR(U312="新加算Ⅰ",U312="新加算Ⅱ",U312="新加算Ⅲ",U312="新加算Ⅳ"),ROUNDDOWN(ROUND(L310*VLOOKUP(K310,【参考】数式用!$A$5:$I$27,MATCH("ベア加算",【参考】数式用!$B$4:$I$4,0)+1,0),0)*M310,0)*AG312,"")),"")</f>
        <v/>
      </c>
      <c r="AN312" s="1544"/>
      <c r="AO312" s="1536"/>
      <c r="AP312" s="1548"/>
      <c r="AQ312" s="1536"/>
      <c r="AR312" s="1550"/>
      <c r="AS312" s="1552"/>
      <c r="AT312" s="1535"/>
      <c r="AU312" s="554"/>
      <c r="AV312" s="1496" t="str">
        <f>IF(AND(AB310&lt;&gt;7,AD310&lt;&gt;3),"V列に色付け","")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69"/>
      <c r="H313" s="1269"/>
      <c r="I313" s="1269"/>
      <c r="J313" s="1376"/>
      <c r="K313" s="1269"/>
      <c r="L313" s="1455"/>
      <c r="M313" s="1452"/>
      <c r="N313" s="662" t="str">
        <f>IF('別紙様式2-2（４・５月分）'!Q238="","",'別紙様式2-2（４・５月分）'!Q238)</f>
        <v/>
      </c>
      <c r="O313" s="1372"/>
      <c r="P313" s="1394"/>
      <c r="Q313" s="1508"/>
      <c r="R313" s="1392"/>
      <c r="S313" s="1398"/>
      <c r="T313" s="1463"/>
      <c r="U313" s="1571"/>
      <c r="V313" s="1467"/>
      <c r="W313" s="1469"/>
      <c r="X313" s="1539"/>
      <c r="Y313" s="1411"/>
      <c r="Z313" s="1539"/>
      <c r="AA313" s="1411"/>
      <c r="AB313" s="1539"/>
      <c r="AC313" s="1411"/>
      <c r="AD313" s="1539"/>
      <c r="AE313" s="1411"/>
      <c r="AF313" s="1411"/>
      <c r="AG313" s="1411"/>
      <c r="AH313" s="1413"/>
      <c r="AI313" s="1415"/>
      <c r="AJ313" s="1579"/>
      <c r="AK313" s="1498"/>
      <c r="AL313" s="1581"/>
      <c r="AM313" s="1589"/>
      <c r="AN313" s="1545"/>
      <c r="AO313" s="1537"/>
      <c r="AP313" s="1549"/>
      <c r="AQ313" s="1537"/>
      <c r="AR313" s="1551"/>
      <c r="AS313" s="1553"/>
      <c r="AT313" s="684" t="str">
        <f t="shared" ref="AT313" si="292">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51">
        <v>76</v>
      </c>
      <c r="B314" s="1286" t="str">
        <f>IF(基本情報入力シート!C129="","",基本情報入力シート!C129)</f>
        <v/>
      </c>
      <c r="C314" s="1263"/>
      <c r="D314" s="1263"/>
      <c r="E314" s="1263"/>
      <c r="F314" s="1264"/>
      <c r="G314" s="1268" t="str">
        <f>IF(基本情報入力シート!M129="","",基本情報入力シート!M129)</f>
        <v/>
      </c>
      <c r="H314" s="1268" t="str">
        <f>IF(基本情報入力シート!R129="","",基本情報入力シート!R129)</f>
        <v/>
      </c>
      <c r="I314" s="1268" t="str">
        <f>IF(基本情報入力シート!W129="","",基本情報入力シート!W129)</f>
        <v/>
      </c>
      <c r="J314" s="1375" t="str">
        <f>IF(基本情報入力シート!X129="","",基本情報入力シート!X129)</f>
        <v/>
      </c>
      <c r="K314" s="1268"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2" t="str">
        <f>IF('別紙様式2-3（６月以降分）'!U314="","",'別紙様式2-3（６月以降分）'!U314)</f>
        <v/>
      </c>
      <c r="V314" s="1460" t="str">
        <f>IFERROR(VLOOKUP(K314,【参考】数式用!$A$5:$AB$27,MATCH(U314,【参考】数式用!$B$4:$AB$4,0)+1,0),"")</f>
        <v/>
      </c>
      <c r="W314" s="1353" t="s">
        <v>19</v>
      </c>
      <c r="X314" s="1554">
        <f>'別紙様式2-3（６月以降分）'!X314</f>
        <v>6</v>
      </c>
      <c r="Y314" s="1357" t="s">
        <v>10</v>
      </c>
      <c r="Z314" s="1554">
        <f>'別紙様式2-3（６月以降分）'!Z314</f>
        <v>6</v>
      </c>
      <c r="AA314" s="1357" t="s">
        <v>45</v>
      </c>
      <c r="AB314" s="1554">
        <f>'別紙様式2-3（６月以降分）'!AB314</f>
        <v>7</v>
      </c>
      <c r="AC314" s="1357" t="s">
        <v>10</v>
      </c>
      <c r="AD314" s="1554">
        <f>'別紙様式2-3（６月以降分）'!AD314</f>
        <v>3</v>
      </c>
      <c r="AE314" s="1357" t="s">
        <v>2188</v>
      </c>
      <c r="AF314" s="1357" t="s">
        <v>24</v>
      </c>
      <c r="AG314" s="1357">
        <f>IF(X314&gt;=1,(AB314*12+AD314)-(X314*12+Z314)+1,"")</f>
        <v>10</v>
      </c>
      <c r="AH314" s="1363" t="s">
        <v>38</v>
      </c>
      <c r="AI314" s="1484" t="str">
        <f>'別紙様式2-3（６月以降分）'!AI314</f>
        <v/>
      </c>
      <c r="AJ314" s="1556" t="str">
        <f>'別紙様式2-3（６月以降分）'!AJ314</f>
        <v/>
      </c>
      <c r="AK314" s="1584">
        <f>'別紙様式2-3（６月以降分）'!AK314</f>
        <v>0</v>
      </c>
      <c r="AL314" s="1560" t="str">
        <f>IF('別紙様式2-3（６月以降分）'!AL314="","",'別紙様式2-3（６月以降分）'!AL314)</f>
        <v/>
      </c>
      <c r="AM314" s="1572">
        <f>'別紙様式2-3（６月以降分）'!AM314</f>
        <v>0</v>
      </c>
      <c r="AN314" s="1574"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68" t="str">
        <f>IF('別紙様式2-3（６月以降分）'!AS314="","",'別紙様式2-3（６月以降分）'!AS314)</f>
        <v/>
      </c>
      <c r="AT314" s="679" t="str">
        <f t="shared" ref="AT314" si="293">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86"/>
      <c r="C315" s="1263"/>
      <c r="D315" s="1263"/>
      <c r="E315" s="1263"/>
      <c r="F315" s="1264"/>
      <c r="G315" s="1268"/>
      <c r="H315" s="1268"/>
      <c r="I315" s="1268"/>
      <c r="J315" s="1375"/>
      <c r="K315" s="1268"/>
      <c r="L315" s="1454"/>
      <c r="M315" s="1456"/>
      <c r="N315" s="1373" t="str">
        <f>IF('別紙様式2-2（４・５月分）'!Q240="","",'別紙様式2-2（４・５月分）'!Q240)</f>
        <v/>
      </c>
      <c r="O315" s="1370"/>
      <c r="P315" s="1386"/>
      <c r="Q315" s="1387"/>
      <c r="R315" s="1388"/>
      <c r="S315" s="1396"/>
      <c r="T315" s="1417"/>
      <c r="U315" s="1563"/>
      <c r="V315" s="1461"/>
      <c r="W315" s="1354"/>
      <c r="X315" s="1555"/>
      <c r="Y315" s="1358"/>
      <c r="Z315" s="1555"/>
      <c r="AA315" s="1358"/>
      <c r="AB315" s="1555"/>
      <c r="AC315" s="1358"/>
      <c r="AD315" s="1555"/>
      <c r="AE315" s="1358"/>
      <c r="AF315" s="1358"/>
      <c r="AG315" s="1358"/>
      <c r="AH315" s="1364"/>
      <c r="AI315" s="1485"/>
      <c r="AJ315" s="1557"/>
      <c r="AK315" s="1585"/>
      <c r="AL315" s="1561"/>
      <c r="AM315" s="1573"/>
      <c r="AN315" s="1575"/>
      <c r="AO315" s="1407"/>
      <c r="AP315" s="1567"/>
      <c r="AQ315" s="1407"/>
      <c r="AR315" s="1587"/>
      <c r="AS315" s="1569"/>
      <c r="AT315" s="1535" t="str">
        <f t="shared" ref="AT315" si="294">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50"/>
      <c r="B316" s="1286"/>
      <c r="C316" s="1263"/>
      <c r="D316" s="1263"/>
      <c r="E316" s="1263"/>
      <c r="F316" s="1264"/>
      <c r="G316" s="1268"/>
      <c r="H316" s="1268"/>
      <c r="I316" s="1268"/>
      <c r="J316" s="1375"/>
      <c r="K316" s="1268"/>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0"/>
      <c r="V316" s="1466" t="str">
        <f>IFERROR(VLOOKUP(K314,【参考】数式用!$A$5:$AB$27,MATCH(U316,【参考】数式用!$B$4:$AB$4,0)+1,0),"")</f>
        <v/>
      </c>
      <c r="W316" s="1468" t="s">
        <v>19</v>
      </c>
      <c r="X316" s="1538"/>
      <c r="Y316" s="1410" t="s">
        <v>10</v>
      </c>
      <c r="Z316" s="1538"/>
      <c r="AA316" s="1410" t="s">
        <v>45</v>
      </c>
      <c r="AB316" s="1538"/>
      <c r="AC316" s="1410" t="s">
        <v>10</v>
      </c>
      <c r="AD316" s="1538"/>
      <c r="AE316" s="1410" t="s">
        <v>2188</v>
      </c>
      <c r="AF316" s="1410" t="s">
        <v>24</v>
      </c>
      <c r="AG316" s="1410" t="str">
        <f>IF(X316&gt;=1,(AB316*12+AD316)-(X316*12+Z316)+1,"")</f>
        <v/>
      </c>
      <c r="AH316" s="1412" t="s">
        <v>38</v>
      </c>
      <c r="AI316" s="1414" t="str">
        <f t="shared" ref="AI316" si="295">IFERROR(ROUNDDOWN(ROUND(L314*V316,0)*M314,0)*AG316,"")</f>
        <v/>
      </c>
      <c r="AJ316" s="1578" t="str">
        <f>IFERROR(ROUNDDOWN(ROUND((L314*(V316-AX314)),0)*M314,0)*AG316,"")</f>
        <v/>
      </c>
      <c r="AK316" s="1497" t="str">
        <f>IFERROR(ROUNDDOWN(ROUNDDOWN(ROUND(L314*VLOOKUP(K314,【参考】数式用!$A$5:$AB$27,MATCH("新加算Ⅳ",【参考】数式用!$B$4:$AB$4,0)+1,0),0)*M314,0)*AG316*0.5,0),"")</f>
        <v/>
      </c>
      <c r="AL316" s="1580"/>
      <c r="AM316" s="1588" t="str">
        <f>IFERROR(IF('別紙様式2-2（４・５月分）'!Q241="ベア加算","", IF(OR(U316="新加算Ⅰ",U316="新加算Ⅱ",U316="新加算Ⅲ",U316="新加算Ⅳ"),ROUNDDOWN(ROUND(L314*VLOOKUP(K314,【参考】数式用!$A$5:$I$27,MATCH("ベア加算",【参考】数式用!$B$4:$I$4,0)+1,0),0)*M314,0)*AG316,"")),"")</f>
        <v/>
      </c>
      <c r="AN316" s="1544"/>
      <c r="AO316" s="1536"/>
      <c r="AP316" s="1548"/>
      <c r="AQ316" s="1536"/>
      <c r="AR316" s="1550"/>
      <c r="AS316" s="1552"/>
      <c r="AT316" s="1535"/>
      <c r="AU316" s="554"/>
      <c r="AV316" s="1496" t="str">
        <f>IF(AND(AB314&lt;&gt;7,AD314&lt;&gt;3),"V列に色付け","")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69"/>
      <c r="H317" s="1269"/>
      <c r="I317" s="1269"/>
      <c r="J317" s="1376"/>
      <c r="K317" s="1269"/>
      <c r="L317" s="1455"/>
      <c r="M317" s="1457"/>
      <c r="N317" s="662" t="str">
        <f>IF('別紙様式2-2（４・５月分）'!Q241="","",'別紙様式2-2（４・５月分）'!Q241)</f>
        <v/>
      </c>
      <c r="O317" s="1372"/>
      <c r="P317" s="1394"/>
      <c r="Q317" s="1508"/>
      <c r="R317" s="1392"/>
      <c r="S317" s="1398"/>
      <c r="T317" s="1463"/>
      <c r="U317" s="1571"/>
      <c r="V317" s="1467"/>
      <c r="W317" s="1469"/>
      <c r="X317" s="1539"/>
      <c r="Y317" s="1411"/>
      <c r="Z317" s="1539"/>
      <c r="AA317" s="1411"/>
      <c r="AB317" s="1539"/>
      <c r="AC317" s="1411"/>
      <c r="AD317" s="1539"/>
      <c r="AE317" s="1411"/>
      <c r="AF317" s="1411"/>
      <c r="AG317" s="1411"/>
      <c r="AH317" s="1413"/>
      <c r="AI317" s="1415"/>
      <c r="AJ317" s="1579"/>
      <c r="AK317" s="1498"/>
      <c r="AL317" s="1581"/>
      <c r="AM317" s="1589"/>
      <c r="AN317" s="1545"/>
      <c r="AO317" s="1537"/>
      <c r="AP317" s="1549"/>
      <c r="AQ317" s="1537"/>
      <c r="AR317" s="1551"/>
      <c r="AS317" s="1553"/>
      <c r="AT317" s="684" t="str">
        <f t="shared" ref="AT317" si="296">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85" t="str">
        <f>IF(基本情報入力シート!C130="","",基本情報入力シート!C130)</f>
        <v/>
      </c>
      <c r="C318" s="1261"/>
      <c r="D318" s="1261"/>
      <c r="E318" s="1261"/>
      <c r="F318" s="1262"/>
      <c r="G318" s="1267" t="str">
        <f>IF(基本情報入力シート!M130="","",基本情報入力シート!M130)</f>
        <v/>
      </c>
      <c r="H318" s="1267" t="str">
        <f>IF(基本情報入力シート!R130="","",基本情報入力シート!R130)</f>
        <v/>
      </c>
      <c r="I318" s="1267" t="str">
        <f>IF(基本情報入力シート!W130="","",基本情報入力シート!W130)</f>
        <v/>
      </c>
      <c r="J318" s="1382" t="str">
        <f>IF(基本情報入力シート!X130="","",基本情報入力シート!X130)</f>
        <v/>
      </c>
      <c r="K318" s="1267"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2" t="str">
        <f>IF('別紙様式2-3（６月以降分）'!U318="","",'別紙様式2-3（６月以降分）'!U318)</f>
        <v/>
      </c>
      <c r="V318" s="1460" t="str">
        <f>IFERROR(VLOOKUP(K318,【参考】数式用!$A$5:$AB$27,MATCH(U318,【参考】数式用!$B$4:$AB$4,0)+1,0),"")</f>
        <v/>
      </c>
      <c r="W318" s="1353" t="s">
        <v>19</v>
      </c>
      <c r="X318" s="1554">
        <f>'別紙様式2-3（６月以降分）'!X318</f>
        <v>6</v>
      </c>
      <c r="Y318" s="1357" t="s">
        <v>10</v>
      </c>
      <c r="Z318" s="1554">
        <f>'別紙様式2-3（６月以降分）'!Z318</f>
        <v>6</v>
      </c>
      <c r="AA318" s="1357" t="s">
        <v>45</v>
      </c>
      <c r="AB318" s="1554">
        <f>'別紙様式2-3（６月以降分）'!AB318</f>
        <v>7</v>
      </c>
      <c r="AC318" s="1357" t="s">
        <v>10</v>
      </c>
      <c r="AD318" s="1554">
        <f>'別紙様式2-3（６月以降分）'!AD318</f>
        <v>3</v>
      </c>
      <c r="AE318" s="1357" t="s">
        <v>2188</v>
      </c>
      <c r="AF318" s="1357" t="s">
        <v>24</v>
      </c>
      <c r="AG318" s="1357">
        <f>IF(X318&gt;=1,(AB318*12+AD318)-(X318*12+Z318)+1,"")</f>
        <v>10</v>
      </c>
      <c r="AH318" s="1363" t="s">
        <v>38</v>
      </c>
      <c r="AI318" s="1484" t="str">
        <f>'別紙様式2-3（６月以降分）'!AI318</f>
        <v/>
      </c>
      <c r="AJ318" s="1556" t="str">
        <f>'別紙様式2-3（６月以降分）'!AJ318</f>
        <v/>
      </c>
      <c r="AK318" s="1584">
        <f>'別紙様式2-3（６月以降分）'!AK318</f>
        <v>0</v>
      </c>
      <c r="AL318" s="1560" t="str">
        <f>IF('別紙様式2-3（６月以降分）'!AL318="","",'別紙様式2-3（６月以降分）'!AL318)</f>
        <v/>
      </c>
      <c r="AM318" s="1572">
        <f>'別紙様式2-3（６月以降分）'!AM318</f>
        <v>0</v>
      </c>
      <c r="AN318" s="1574"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68" t="str">
        <f>IF('別紙様式2-3（６月以降分）'!AS318="","",'別紙様式2-3（６月以降分）'!AS318)</f>
        <v/>
      </c>
      <c r="AT318" s="679" t="str">
        <f t="shared" ref="AT318" si="297">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86"/>
      <c r="C319" s="1263"/>
      <c r="D319" s="1263"/>
      <c r="E319" s="1263"/>
      <c r="F319" s="1264"/>
      <c r="G319" s="1268"/>
      <c r="H319" s="1268"/>
      <c r="I319" s="1268"/>
      <c r="J319" s="1375"/>
      <c r="K319" s="1268"/>
      <c r="L319" s="1454"/>
      <c r="M319" s="1451"/>
      <c r="N319" s="1373" t="str">
        <f>IF('別紙様式2-2（４・５月分）'!Q243="","",'別紙様式2-2（４・５月分）'!Q243)</f>
        <v/>
      </c>
      <c r="O319" s="1370"/>
      <c r="P319" s="1386"/>
      <c r="Q319" s="1387"/>
      <c r="R319" s="1388"/>
      <c r="S319" s="1396"/>
      <c r="T319" s="1417"/>
      <c r="U319" s="1563"/>
      <c r="V319" s="1461"/>
      <c r="W319" s="1354"/>
      <c r="X319" s="1555"/>
      <c r="Y319" s="1358"/>
      <c r="Z319" s="1555"/>
      <c r="AA319" s="1358"/>
      <c r="AB319" s="1555"/>
      <c r="AC319" s="1358"/>
      <c r="AD319" s="1555"/>
      <c r="AE319" s="1358"/>
      <c r="AF319" s="1358"/>
      <c r="AG319" s="1358"/>
      <c r="AH319" s="1364"/>
      <c r="AI319" s="1485"/>
      <c r="AJ319" s="1557"/>
      <c r="AK319" s="1585"/>
      <c r="AL319" s="1561"/>
      <c r="AM319" s="1573"/>
      <c r="AN319" s="1575"/>
      <c r="AO319" s="1407"/>
      <c r="AP319" s="1567"/>
      <c r="AQ319" s="1407"/>
      <c r="AR319" s="1587"/>
      <c r="AS319" s="1569"/>
      <c r="AT319" s="1535" t="str">
        <f t="shared" ref="AT319" si="298">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50"/>
      <c r="B320" s="1286"/>
      <c r="C320" s="1263"/>
      <c r="D320" s="1263"/>
      <c r="E320" s="1263"/>
      <c r="F320" s="1264"/>
      <c r="G320" s="1268"/>
      <c r="H320" s="1268"/>
      <c r="I320" s="1268"/>
      <c r="J320" s="1375"/>
      <c r="K320" s="1268"/>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0"/>
      <c r="V320" s="1466" t="str">
        <f>IFERROR(VLOOKUP(K318,【参考】数式用!$A$5:$AB$27,MATCH(U320,【参考】数式用!$B$4:$AB$4,0)+1,0),"")</f>
        <v/>
      </c>
      <c r="W320" s="1468" t="s">
        <v>19</v>
      </c>
      <c r="X320" s="1538"/>
      <c r="Y320" s="1410" t="s">
        <v>10</v>
      </c>
      <c r="Z320" s="1538"/>
      <c r="AA320" s="1410" t="s">
        <v>45</v>
      </c>
      <c r="AB320" s="1538"/>
      <c r="AC320" s="1410" t="s">
        <v>10</v>
      </c>
      <c r="AD320" s="1538"/>
      <c r="AE320" s="1410" t="s">
        <v>2188</v>
      </c>
      <c r="AF320" s="1410" t="s">
        <v>24</v>
      </c>
      <c r="AG320" s="1410" t="str">
        <f>IF(X320&gt;=1,(AB320*12+AD320)-(X320*12+Z320)+1,"")</f>
        <v/>
      </c>
      <c r="AH320" s="1412" t="s">
        <v>38</v>
      </c>
      <c r="AI320" s="1414" t="str">
        <f t="shared" ref="AI320" si="299">IFERROR(ROUNDDOWN(ROUND(L318*V320,0)*M318,0)*AG320,"")</f>
        <v/>
      </c>
      <c r="AJ320" s="1578" t="str">
        <f>IFERROR(ROUNDDOWN(ROUND((L318*(V320-AX318)),0)*M318,0)*AG320,"")</f>
        <v/>
      </c>
      <c r="AK320" s="1497" t="str">
        <f>IFERROR(ROUNDDOWN(ROUNDDOWN(ROUND(L318*VLOOKUP(K318,【参考】数式用!$A$5:$AB$27,MATCH("新加算Ⅳ",【参考】数式用!$B$4:$AB$4,0)+1,0),0)*M318,0)*AG320*0.5,0),"")</f>
        <v/>
      </c>
      <c r="AL320" s="1580"/>
      <c r="AM320" s="1588" t="str">
        <f>IFERROR(IF('別紙様式2-2（４・５月分）'!Q244="ベア加算","", IF(OR(U320="新加算Ⅰ",U320="新加算Ⅱ",U320="新加算Ⅲ",U320="新加算Ⅳ"),ROUNDDOWN(ROUND(L318*VLOOKUP(K318,【参考】数式用!$A$5:$I$27,MATCH("ベア加算",【参考】数式用!$B$4:$I$4,0)+1,0),0)*M318,0)*AG320,"")),"")</f>
        <v/>
      </c>
      <c r="AN320" s="1544"/>
      <c r="AO320" s="1536"/>
      <c r="AP320" s="1548"/>
      <c r="AQ320" s="1536"/>
      <c r="AR320" s="1550"/>
      <c r="AS320" s="1552"/>
      <c r="AT320" s="1535"/>
      <c r="AU320" s="554"/>
      <c r="AV320" s="1496" t="str">
        <f>IF(AND(AB318&lt;&gt;7,AD318&lt;&gt;3),"V列に色付け","")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69"/>
      <c r="H321" s="1269"/>
      <c r="I321" s="1269"/>
      <c r="J321" s="1376"/>
      <c r="K321" s="1269"/>
      <c r="L321" s="1455"/>
      <c r="M321" s="1452"/>
      <c r="N321" s="662" t="str">
        <f>IF('別紙様式2-2（４・５月分）'!Q244="","",'別紙様式2-2（４・５月分）'!Q244)</f>
        <v/>
      </c>
      <c r="O321" s="1372"/>
      <c r="P321" s="1394"/>
      <c r="Q321" s="1508"/>
      <c r="R321" s="1392"/>
      <c r="S321" s="1398"/>
      <c r="T321" s="1463"/>
      <c r="U321" s="1571"/>
      <c r="V321" s="1467"/>
      <c r="W321" s="1469"/>
      <c r="X321" s="1539"/>
      <c r="Y321" s="1411"/>
      <c r="Z321" s="1539"/>
      <c r="AA321" s="1411"/>
      <c r="AB321" s="1539"/>
      <c r="AC321" s="1411"/>
      <c r="AD321" s="1539"/>
      <c r="AE321" s="1411"/>
      <c r="AF321" s="1411"/>
      <c r="AG321" s="1411"/>
      <c r="AH321" s="1413"/>
      <c r="AI321" s="1415"/>
      <c r="AJ321" s="1579"/>
      <c r="AK321" s="1498"/>
      <c r="AL321" s="1581"/>
      <c r="AM321" s="1589"/>
      <c r="AN321" s="1545"/>
      <c r="AO321" s="1537"/>
      <c r="AP321" s="1549"/>
      <c r="AQ321" s="1537"/>
      <c r="AR321" s="1551"/>
      <c r="AS321" s="1553"/>
      <c r="AT321" s="684" t="str">
        <f t="shared" ref="AT321" si="300">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51">
        <v>78</v>
      </c>
      <c r="B322" s="1286" t="str">
        <f>IF(基本情報入力シート!C131="","",基本情報入力シート!C131)</f>
        <v/>
      </c>
      <c r="C322" s="1263"/>
      <c r="D322" s="1263"/>
      <c r="E322" s="1263"/>
      <c r="F322" s="1264"/>
      <c r="G322" s="1268" t="str">
        <f>IF(基本情報入力シート!M131="","",基本情報入力シート!M131)</f>
        <v/>
      </c>
      <c r="H322" s="1268" t="str">
        <f>IF(基本情報入力シート!R131="","",基本情報入力シート!R131)</f>
        <v/>
      </c>
      <c r="I322" s="1268" t="str">
        <f>IF(基本情報入力シート!W131="","",基本情報入力シート!W131)</f>
        <v/>
      </c>
      <c r="J322" s="1375" t="str">
        <f>IF(基本情報入力シート!X131="","",基本情報入力シート!X131)</f>
        <v/>
      </c>
      <c r="K322" s="1268"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2" t="str">
        <f>IF('別紙様式2-3（６月以降分）'!U322="","",'別紙様式2-3（６月以降分）'!U322)</f>
        <v/>
      </c>
      <c r="V322" s="1460" t="str">
        <f>IFERROR(VLOOKUP(K322,【参考】数式用!$A$5:$AB$27,MATCH(U322,【参考】数式用!$B$4:$AB$4,0)+1,0),"")</f>
        <v/>
      </c>
      <c r="W322" s="1353" t="s">
        <v>19</v>
      </c>
      <c r="X322" s="1554">
        <f>'別紙様式2-3（６月以降分）'!X322</f>
        <v>6</v>
      </c>
      <c r="Y322" s="1357" t="s">
        <v>10</v>
      </c>
      <c r="Z322" s="1554">
        <f>'別紙様式2-3（６月以降分）'!Z322</f>
        <v>6</v>
      </c>
      <c r="AA322" s="1357" t="s">
        <v>45</v>
      </c>
      <c r="AB322" s="1554">
        <f>'別紙様式2-3（６月以降分）'!AB322</f>
        <v>7</v>
      </c>
      <c r="AC322" s="1357" t="s">
        <v>10</v>
      </c>
      <c r="AD322" s="1554">
        <f>'別紙様式2-3（６月以降分）'!AD322</f>
        <v>3</v>
      </c>
      <c r="AE322" s="1357" t="s">
        <v>2188</v>
      </c>
      <c r="AF322" s="1357" t="s">
        <v>24</v>
      </c>
      <c r="AG322" s="1357">
        <f>IF(X322&gt;=1,(AB322*12+AD322)-(X322*12+Z322)+1,"")</f>
        <v>10</v>
      </c>
      <c r="AH322" s="1363" t="s">
        <v>38</v>
      </c>
      <c r="AI322" s="1484" t="str">
        <f>'別紙様式2-3（６月以降分）'!AI322</f>
        <v/>
      </c>
      <c r="AJ322" s="1556" t="str">
        <f>'別紙様式2-3（６月以降分）'!AJ322</f>
        <v/>
      </c>
      <c r="AK322" s="1584">
        <f>'別紙様式2-3（６月以降分）'!AK322</f>
        <v>0</v>
      </c>
      <c r="AL322" s="1560" t="str">
        <f>IF('別紙様式2-3（６月以降分）'!AL322="","",'別紙様式2-3（６月以降分）'!AL322)</f>
        <v/>
      </c>
      <c r="AM322" s="1572">
        <f>'別紙様式2-3（６月以降分）'!AM322</f>
        <v>0</v>
      </c>
      <c r="AN322" s="1574"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68" t="str">
        <f>IF('別紙様式2-3（６月以降分）'!AS322="","",'別紙様式2-3（６月以降分）'!AS322)</f>
        <v/>
      </c>
      <c r="AT322" s="679" t="str">
        <f t="shared" ref="AT322" si="301">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86"/>
      <c r="C323" s="1263"/>
      <c r="D323" s="1263"/>
      <c r="E323" s="1263"/>
      <c r="F323" s="1264"/>
      <c r="G323" s="1268"/>
      <c r="H323" s="1268"/>
      <c r="I323" s="1268"/>
      <c r="J323" s="1375"/>
      <c r="K323" s="1268"/>
      <c r="L323" s="1454"/>
      <c r="M323" s="1456"/>
      <c r="N323" s="1373" t="str">
        <f>IF('別紙様式2-2（４・５月分）'!Q246="","",'別紙様式2-2（４・５月分）'!Q246)</f>
        <v/>
      </c>
      <c r="O323" s="1370"/>
      <c r="P323" s="1386"/>
      <c r="Q323" s="1387"/>
      <c r="R323" s="1388"/>
      <c r="S323" s="1396"/>
      <c r="T323" s="1417"/>
      <c r="U323" s="1563"/>
      <c r="V323" s="1461"/>
      <c r="W323" s="1354"/>
      <c r="X323" s="1555"/>
      <c r="Y323" s="1358"/>
      <c r="Z323" s="1555"/>
      <c r="AA323" s="1358"/>
      <c r="AB323" s="1555"/>
      <c r="AC323" s="1358"/>
      <c r="AD323" s="1555"/>
      <c r="AE323" s="1358"/>
      <c r="AF323" s="1358"/>
      <c r="AG323" s="1358"/>
      <c r="AH323" s="1364"/>
      <c r="AI323" s="1485"/>
      <c r="AJ323" s="1557"/>
      <c r="AK323" s="1585"/>
      <c r="AL323" s="1561"/>
      <c r="AM323" s="1573"/>
      <c r="AN323" s="1575"/>
      <c r="AO323" s="1407"/>
      <c r="AP323" s="1567"/>
      <c r="AQ323" s="1407"/>
      <c r="AR323" s="1587"/>
      <c r="AS323" s="1569"/>
      <c r="AT323" s="1535" t="str">
        <f t="shared" ref="AT323" si="302">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50"/>
      <c r="B324" s="1286"/>
      <c r="C324" s="1263"/>
      <c r="D324" s="1263"/>
      <c r="E324" s="1263"/>
      <c r="F324" s="1264"/>
      <c r="G324" s="1268"/>
      <c r="H324" s="1268"/>
      <c r="I324" s="1268"/>
      <c r="J324" s="1375"/>
      <c r="K324" s="1268"/>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0"/>
      <c r="V324" s="1466" t="str">
        <f>IFERROR(VLOOKUP(K322,【参考】数式用!$A$5:$AB$27,MATCH(U324,【参考】数式用!$B$4:$AB$4,0)+1,0),"")</f>
        <v/>
      </c>
      <c r="W324" s="1468" t="s">
        <v>19</v>
      </c>
      <c r="X324" s="1538"/>
      <c r="Y324" s="1410" t="s">
        <v>10</v>
      </c>
      <c r="Z324" s="1538"/>
      <c r="AA324" s="1410" t="s">
        <v>45</v>
      </c>
      <c r="AB324" s="1538"/>
      <c r="AC324" s="1410" t="s">
        <v>10</v>
      </c>
      <c r="AD324" s="1538"/>
      <c r="AE324" s="1410" t="s">
        <v>2188</v>
      </c>
      <c r="AF324" s="1410" t="s">
        <v>24</v>
      </c>
      <c r="AG324" s="1410" t="str">
        <f>IF(X324&gt;=1,(AB324*12+AD324)-(X324*12+Z324)+1,"")</f>
        <v/>
      </c>
      <c r="AH324" s="1412" t="s">
        <v>38</v>
      </c>
      <c r="AI324" s="1414" t="str">
        <f t="shared" ref="AI324" si="303">IFERROR(ROUNDDOWN(ROUND(L322*V324,0)*M322,0)*AG324,"")</f>
        <v/>
      </c>
      <c r="AJ324" s="1578" t="str">
        <f>IFERROR(ROUNDDOWN(ROUND((L322*(V324-AX322)),0)*M322,0)*AG324,"")</f>
        <v/>
      </c>
      <c r="AK324" s="1497" t="str">
        <f>IFERROR(ROUNDDOWN(ROUNDDOWN(ROUND(L322*VLOOKUP(K322,【参考】数式用!$A$5:$AB$27,MATCH("新加算Ⅳ",【参考】数式用!$B$4:$AB$4,0)+1,0),0)*M322,0)*AG324*0.5,0),"")</f>
        <v/>
      </c>
      <c r="AL324" s="1580"/>
      <c r="AM324" s="1588" t="str">
        <f>IFERROR(IF('別紙様式2-2（４・５月分）'!Q247="ベア加算","", IF(OR(U324="新加算Ⅰ",U324="新加算Ⅱ",U324="新加算Ⅲ",U324="新加算Ⅳ"),ROUNDDOWN(ROUND(L322*VLOOKUP(K322,【参考】数式用!$A$5:$I$27,MATCH("ベア加算",【参考】数式用!$B$4:$I$4,0)+1,0),0)*M322,0)*AG324,"")),"")</f>
        <v/>
      </c>
      <c r="AN324" s="1544"/>
      <c r="AO324" s="1536"/>
      <c r="AP324" s="1548"/>
      <c r="AQ324" s="1536"/>
      <c r="AR324" s="1550"/>
      <c r="AS324" s="1552"/>
      <c r="AT324" s="1535"/>
      <c r="AU324" s="554"/>
      <c r="AV324" s="1496" t="str">
        <f>IF(AND(AB322&lt;&gt;7,AD322&lt;&gt;3),"V列に色付け","")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69"/>
      <c r="H325" s="1269"/>
      <c r="I325" s="1269"/>
      <c r="J325" s="1376"/>
      <c r="K325" s="1269"/>
      <c r="L325" s="1455"/>
      <c r="M325" s="1457"/>
      <c r="N325" s="662" t="str">
        <f>IF('別紙様式2-2（４・５月分）'!Q247="","",'別紙様式2-2（４・５月分）'!Q247)</f>
        <v/>
      </c>
      <c r="O325" s="1372"/>
      <c r="P325" s="1394"/>
      <c r="Q325" s="1508"/>
      <c r="R325" s="1392"/>
      <c r="S325" s="1398"/>
      <c r="T325" s="1463"/>
      <c r="U325" s="1571"/>
      <c r="V325" s="1467"/>
      <c r="W325" s="1469"/>
      <c r="X325" s="1539"/>
      <c r="Y325" s="1411"/>
      <c r="Z325" s="1539"/>
      <c r="AA325" s="1411"/>
      <c r="AB325" s="1539"/>
      <c r="AC325" s="1411"/>
      <c r="AD325" s="1539"/>
      <c r="AE325" s="1411"/>
      <c r="AF325" s="1411"/>
      <c r="AG325" s="1411"/>
      <c r="AH325" s="1413"/>
      <c r="AI325" s="1415"/>
      <c r="AJ325" s="1579"/>
      <c r="AK325" s="1498"/>
      <c r="AL325" s="1581"/>
      <c r="AM325" s="1589"/>
      <c r="AN325" s="1545"/>
      <c r="AO325" s="1537"/>
      <c r="AP325" s="1549"/>
      <c r="AQ325" s="1537"/>
      <c r="AR325" s="1551"/>
      <c r="AS325" s="1553"/>
      <c r="AT325" s="684" t="str">
        <f t="shared" ref="AT325" si="304">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85" t="str">
        <f>IF(基本情報入力シート!C132="","",基本情報入力シート!C132)</f>
        <v/>
      </c>
      <c r="C326" s="1261"/>
      <c r="D326" s="1261"/>
      <c r="E326" s="1261"/>
      <c r="F326" s="1262"/>
      <c r="G326" s="1267" t="str">
        <f>IF(基本情報入力シート!M132="","",基本情報入力シート!M132)</f>
        <v/>
      </c>
      <c r="H326" s="1267" t="str">
        <f>IF(基本情報入力シート!R132="","",基本情報入力シート!R132)</f>
        <v/>
      </c>
      <c r="I326" s="1267" t="str">
        <f>IF(基本情報入力シート!W132="","",基本情報入力シート!W132)</f>
        <v/>
      </c>
      <c r="J326" s="1382" t="str">
        <f>IF(基本情報入力シート!X132="","",基本情報入力シート!X132)</f>
        <v/>
      </c>
      <c r="K326" s="1267"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2" t="str">
        <f>IF('別紙様式2-3（６月以降分）'!U326="","",'別紙様式2-3（６月以降分）'!U326)</f>
        <v/>
      </c>
      <c r="V326" s="1460" t="str">
        <f>IFERROR(VLOOKUP(K326,【参考】数式用!$A$5:$AB$27,MATCH(U326,【参考】数式用!$B$4:$AB$4,0)+1,0),"")</f>
        <v/>
      </c>
      <c r="W326" s="1353" t="s">
        <v>19</v>
      </c>
      <c r="X326" s="1554">
        <f>'別紙様式2-3（６月以降分）'!X326</f>
        <v>6</v>
      </c>
      <c r="Y326" s="1357" t="s">
        <v>10</v>
      </c>
      <c r="Z326" s="1554">
        <f>'別紙様式2-3（６月以降分）'!Z326</f>
        <v>6</v>
      </c>
      <c r="AA326" s="1357" t="s">
        <v>45</v>
      </c>
      <c r="AB326" s="1554">
        <f>'別紙様式2-3（６月以降分）'!AB326</f>
        <v>7</v>
      </c>
      <c r="AC326" s="1357" t="s">
        <v>10</v>
      </c>
      <c r="AD326" s="1554">
        <f>'別紙様式2-3（６月以降分）'!AD326</f>
        <v>3</v>
      </c>
      <c r="AE326" s="1357" t="s">
        <v>2188</v>
      </c>
      <c r="AF326" s="1357" t="s">
        <v>24</v>
      </c>
      <c r="AG326" s="1357">
        <f>IF(X326&gt;=1,(AB326*12+AD326)-(X326*12+Z326)+1,"")</f>
        <v>10</v>
      </c>
      <c r="AH326" s="1363" t="s">
        <v>38</v>
      </c>
      <c r="AI326" s="1484" t="str">
        <f>'別紙様式2-3（６月以降分）'!AI326</f>
        <v/>
      </c>
      <c r="AJ326" s="1556" t="str">
        <f>'別紙様式2-3（６月以降分）'!AJ326</f>
        <v/>
      </c>
      <c r="AK326" s="1584">
        <f>'別紙様式2-3（６月以降分）'!AK326</f>
        <v>0</v>
      </c>
      <c r="AL326" s="1560" t="str">
        <f>IF('別紙様式2-3（６月以降分）'!AL326="","",'別紙様式2-3（６月以降分）'!AL326)</f>
        <v/>
      </c>
      <c r="AM326" s="1572">
        <f>'別紙様式2-3（６月以降分）'!AM326</f>
        <v>0</v>
      </c>
      <c r="AN326" s="1574"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68" t="str">
        <f>IF('別紙様式2-3（６月以降分）'!AS326="","",'別紙様式2-3（６月以降分）'!AS326)</f>
        <v/>
      </c>
      <c r="AT326" s="679" t="str">
        <f t="shared" ref="AT326" si="305">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86"/>
      <c r="C327" s="1263"/>
      <c r="D327" s="1263"/>
      <c r="E327" s="1263"/>
      <c r="F327" s="1264"/>
      <c r="G327" s="1268"/>
      <c r="H327" s="1268"/>
      <c r="I327" s="1268"/>
      <c r="J327" s="1375"/>
      <c r="K327" s="1268"/>
      <c r="L327" s="1454"/>
      <c r="M327" s="1451"/>
      <c r="N327" s="1373" t="str">
        <f>IF('別紙様式2-2（４・５月分）'!Q249="","",'別紙様式2-2（４・５月分）'!Q249)</f>
        <v/>
      </c>
      <c r="O327" s="1370"/>
      <c r="P327" s="1386"/>
      <c r="Q327" s="1387"/>
      <c r="R327" s="1388"/>
      <c r="S327" s="1396"/>
      <c r="T327" s="1417"/>
      <c r="U327" s="1563"/>
      <c r="V327" s="1461"/>
      <c r="W327" s="1354"/>
      <c r="X327" s="1555"/>
      <c r="Y327" s="1358"/>
      <c r="Z327" s="1555"/>
      <c r="AA327" s="1358"/>
      <c r="AB327" s="1555"/>
      <c r="AC327" s="1358"/>
      <c r="AD327" s="1555"/>
      <c r="AE327" s="1358"/>
      <c r="AF327" s="1358"/>
      <c r="AG327" s="1358"/>
      <c r="AH327" s="1364"/>
      <c r="AI327" s="1485"/>
      <c r="AJ327" s="1557"/>
      <c r="AK327" s="1585"/>
      <c r="AL327" s="1561"/>
      <c r="AM327" s="1573"/>
      <c r="AN327" s="1575"/>
      <c r="AO327" s="1407"/>
      <c r="AP327" s="1567"/>
      <c r="AQ327" s="1407"/>
      <c r="AR327" s="1587"/>
      <c r="AS327" s="1569"/>
      <c r="AT327" s="1535" t="str">
        <f t="shared" ref="AT327" si="306">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50"/>
      <c r="B328" s="1286"/>
      <c r="C328" s="1263"/>
      <c r="D328" s="1263"/>
      <c r="E328" s="1263"/>
      <c r="F328" s="1264"/>
      <c r="G328" s="1268"/>
      <c r="H328" s="1268"/>
      <c r="I328" s="1268"/>
      <c r="J328" s="1375"/>
      <c r="K328" s="1268"/>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0"/>
      <c r="V328" s="1466" t="str">
        <f>IFERROR(VLOOKUP(K326,【参考】数式用!$A$5:$AB$27,MATCH(U328,【参考】数式用!$B$4:$AB$4,0)+1,0),"")</f>
        <v/>
      </c>
      <c r="W328" s="1468" t="s">
        <v>19</v>
      </c>
      <c r="X328" s="1538"/>
      <c r="Y328" s="1410" t="s">
        <v>10</v>
      </c>
      <c r="Z328" s="1538"/>
      <c r="AA328" s="1410" t="s">
        <v>45</v>
      </c>
      <c r="AB328" s="1538"/>
      <c r="AC328" s="1410" t="s">
        <v>10</v>
      </c>
      <c r="AD328" s="1538"/>
      <c r="AE328" s="1410" t="s">
        <v>2188</v>
      </c>
      <c r="AF328" s="1410" t="s">
        <v>24</v>
      </c>
      <c r="AG328" s="1410" t="str">
        <f>IF(X328&gt;=1,(AB328*12+AD328)-(X328*12+Z328)+1,"")</f>
        <v/>
      </c>
      <c r="AH328" s="1412" t="s">
        <v>38</v>
      </c>
      <c r="AI328" s="1414" t="str">
        <f t="shared" ref="AI328" si="307">IFERROR(ROUNDDOWN(ROUND(L326*V328,0)*M326,0)*AG328,"")</f>
        <v/>
      </c>
      <c r="AJ328" s="1578" t="str">
        <f>IFERROR(ROUNDDOWN(ROUND((L326*(V328-AX326)),0)*M326,0)*AG328,"")</f>
        <v/>
      </c>
      <c r="AK328" s="1497" t="str">
        <f>IFERROR(ROUNDDOWN(ROUNDDOWN(ROUND(L326*VLOOKUP(K326,【参考】数式用!$A$5:$AB$27,MATCH("新加算Ⅳ",【参考】数式用!$B$4:$AB$4,0)+1,0),0)*M326,0)*AG328*0.5,0),"")</f>
        <v/>
      </c>
      <c r="AL328" s="1580"/>
      <c r="AM328" s="1588" t="str">
        <f>IFERROR(IF('別紙様式2-2（４・５月分）'!Q250="ベア加算","", IF(OR(U328="新加算Ⅰ",U328="新加算Ⅱ",U328="新加算Ⅲ",U328="新加算Ⅳ"),ROUNDDOWN(ROUND(L326*VLOOKUP(K326,【参考】数式用!$A$5:$I$27,MATCH("ベア加算",【参考】数式用!$B$4:$I$4,0)+1,0),0)*M326,0)*AG328,"")),"")</f>
        <v/>
      </c>
      <c r="AN328" s="1544"/>
      <c r="AO328" s="1536"/>
      <c r="AP328" s="1548"/>
      <c r="AQ328" s="1536"/>
      <c r="AR328" s="1550"/>
      <c r="AS328" s="1552"/>
      <c r="AT328" s="1535"/>
      <c r="AU328" s="554"/>
      <c r="AV328" s="1496" t="str">
        <f>IF(AND(AB326&lt;&gt;7,AD326&lt;&gt;3),"V列に色付け","")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69"/>
      <c r="H329" s="1269"/>
      <c r="I329" s="1269"/>
      <c r="J329" s="1376"/>
      <c r="K329" s="1269"/>
      <c r="L329" s="1455"/>
      <c r="M329" s="1452"/>
      <c r="N329" s="662" t="str">
        <f>IF('別紙様式2-2（４・５月分）'!Q250="","",'別紙様式2-2（４・５月分）'!Q250)</f>
        <v/>
      </c>
      <c r="O329" s="1372"/>
      <c r="P329" s="1394"/>
      <c r="Q329" s="1508"/>
      <c r="R329" s="1392"/>
      <c r="S329" s="1398"/>
      <c r="T329" s="1463"/>
      <c r="U329" s="1571"/>
      <c r="V329" s="1467"/>
      <c r="W329" s="1469"/>
      <c r="X329" s="1539"/>
      <c r="Y329" s="1411"/>
      <c r="Z329" s="1539"/>
      <c r="AA329" s="1411"/>
      <c r="AB329" s="1539"/>
      <c r="AC329" s="1411"/>
      <c r="AD329" s="1539"/>
      <c r="AE329" s="1411"/>
      <c r="AF329" s="1411"/>
      <c r="AG329" s="1411"/>
      <c r="AH329" s="1413"/>
      <c r="AI329" s="1415"/>
      <c r="AJ329" s="1579"/>
      <c r="AK329" s="1498"/>
      <c r="AL329" s="1581"/>
      <c r="AM329" s="1589"/>
      <c r="AN329" s="1545"/>
      <c r="AO329" s="1537"/>
      <c r="AP329" s="1549"/>
      <c r="AQ329" s="1537"/>
      <c r="AR329" s="1551"/>
      <c r="AS329" s="1553"/>
      <c r="AT329" s="684" t="str">
        <f t="shared" ref="AT329" si="308">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51">
        <v>80</v>
      </c>
      <c r="B330" s="1286" t="str">
        <f>IF(基本情報入力シート!C133="","",基本情報入力シート!C133)</f>
        <v/>
      </c>
      <c r="C330" s="1263"/>
      <c r="D330" s="1263"/>
      <c r="E330" s="1263"/>
      <c r="F330" s="1264"/>
      <c r="G330" s="1268" t="str">
        <f>IF(基本情報入力シート!M133="","",基本情報入力シート!M133)</f>
        <v/>
      </c>
      <c r="H330" s="1268" t="str">
        <f>IF(基本情報入力シート!R133="","",基本情報入力シート!R133)</f>
        <v/>
      </c>
      <c r="I330" s="1268" t="str">
        <f>IF(基本情報入力シート!W133="","",基本情報入力シート!W133)</f>
        <v/>
      </c>
      <c r="J330" s="1375" t="str">
        <f>IF(基本情報入力シート!X133="","",基本情報入力シート!X133)</f>
        <v/>
      </c>
      <c r="K330" s="1268"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2" t="str">
        <f>IF('別紙様式2-3（６月以降分）'!U330="","",'別紙様式2-3（６月以降分）'!U330)</f>
        <v/>
      </c>
      <c r="V330" s="1460" t="str">
        <f>IFERROR(VLOOKUP(K330,【参考】数式用!$A$5:$AB$27,MATCH(U330,【参考】数式用!$B$4:$AB$4,0)+1,0),"")</f>
        <v/>
      </c>
      <c r="W330" s="1353" t="s">
        <v>19</v>
      </c>
      <c r="X330" s="1554">
        <f>'別紙様式2-3（６月以降分）'!X330</f>
        <v>6</v>
      </c>
      <c r="Y330" s="1357" t="s">
        <v>10</v>
      </c>
      <c r="Z330" s="1554">
        <f>'別紙様式2-3（６月以降分）'!Z330</f>
        <v>6</v>
      </c>
      <c r="AA330" s="1357" t="s">
        <v>45</v>
      </c>
      <c r="AB330" s="1554">
        <f>'別紙様式2-3（６月以降分）'!AB330</f>
        <v>7</v>
      </c>
      <c r="AC330" s="1357" t="s">
        <v>10</v>
      </c>
      <c r="AD330" s="1554">
        <f>'別紙様式2-3（６月以降分）'!AD330</f>
        <v>3</v>
      </c>
      <c r="AE330" s="1357" t="s">
        <v>2188</v>
      </c>
      <c r="AF330" s="1357" t="s">
        <v>24</v>
      </c>
      <c r="AG330" s="1357">
        <f>IF(X330&gt;=1,(AB330*12+AD330)-(X330*12+Z330)+1,"")</f>
        <v>10</v>
      </c>
      <c r="AH330" s="1363" t="s">
        <v>38</v>
      </c>
      <c r="AI330" s="1484" t="str">
        <f>'別紙様式2-3（６月以降分）'!AI330</f>
        <v/>
      </c>
      <c r="AJ330" s="1556" t="str">
        <f>'別紙様式2-3（６月以降分）'!AJ330</f>
        <v/>
      </c>
      <c r="AK330" s="1584">
        <f>'別紙様式2-3（６月以降分）'!AK330</f>
        <v>0</v>
      </c>
      <c r="AL330" s="1560" t="str">
        <f>IF('別紙様式2-3（６月以降分）'!AL330="","",'別紙様式2-3（６月以降分）'!AL330)</f>
        <v/>
      </c>
      <c r="AM330" s="1572">
        <f>'別紙様式2-3（６月以降分）'!AM330</f>
        <v>0</v>
      </c>
      <c r="AN330" s="1574"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68" t="str">
        <f>IF('別紙様式2-3（６月以降分）'!AS330="","",'別紙様式2-3（６月以降分）'!AS330)</f>
        <v/>
      </c>
      <c r="AT330" s="679" t="str">
        <f t="shared" ref="AT330" si="309">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86"/>
      <c r="C331" s="1263"/>
      <c r="D331" s="1263"/>
      <c r="E331" s="1263"/>
      <c r="F331" s="1264"/>
      <c r="G331" s="1268"/>
      <c r="H331" s="1268"/>
      <c r="I331" s="1268"/>
      <c r="J331" s="1375"/>
      <c r="K331" s="1268"/>
      <c r="L331" s="1454"/>
      <c r="M331" s="1456"/>
      <c r="N331" s="1373" t="str">
        <f>IF('別紙様式2-2（４・５月分）'!Q252="","",'別紙様式2-2（４・５月分）'!Q252)</f>
        <v/>
      </c>
      <c r="O331" s="1370"/>
      <c r="P331" s="1386"/>
      <c r="Q331" s="1387"/>
      <c r="R331" s="1388"/>
      <c r="S331" s="1396"/>
      <c r="T331" s="1417"/>
      <c r="U331" s="1563"/>
      <c r="V331" s="1461"/>
      <c r="W331" s="1354"/>
      <c r="X331" s="1555"/>
      <c r="Y331" s="1358"/>
      <c r="Z331" s="1555"/>
      <c r="AA331" s="1358"/>
      <c r="AB331" s="1555"/>
      <c r="AC331" s="1358"/>
      <c r="AD331" s="1555"/>
      <c r="AE331" s="1358"/>
      <c r="AF331" s="1358"/>
      <c r="AG331" s="1358"/>
      <c r="AH331" s="1364"/>
      <c r="AI331" s="1485"/>
      <c r="AJ331" s="1557"/>
      <c r="AK331" s="1585"/>
      <c r="AL331" s="1561"/>
      <c r="AM331" s="1573"/>
      <c r="AN331" s="1575"/>
      <c r="AO331" s="1407"/>
      <c r="AP331" s="1567"/>
      <c r="AQ331" s="1407"/>
      <c r="AR331" s="1587"/>
      <c r="AS331" s="1569"/>
      <c r="AT331" s="1535" t="str">
        <f t="shared" ref="AT331" si="310">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50"/>
      <c r="B332" s="1286"/>
      <c r="C332" s="1263"/>
      <c r="D332" s="1263"/>
      <c r="E332" s="1263"/>
      <c r="F332" s="1264"/>
      <c r="G332" s="1268"/>
      <c r="H332" s="1268"/>
      <c r="I332" s="1268"/>
      <c r="J332" s="1375"/>
      <c r="K332" s="1268"/>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0"/>
      <c r="V332" s="1466" t="str">
        <f>IFERROR(VLOOKUP(K330,【参考】数式用!$A$5:$AB$27,MATCH(U332,【参考】数式用!$B$4:$AB$4,0)+1,0),"")</f>
        <v/>
      </c>
      <c r="W332" s="1468" t="s">
        <v>19</v>
      </c>
      <c r="X332" s="1538"/>
      <c r="Y332" s="1410" t="s">
        <v>10</v>
      </c>
      <c r="Z332" s="1538"/>
      <c r="AA332" s="1410" t="s">
        <v>45</v>
      </c>
      <c r="AB332" s="1538"/>
      <c r="AC332" s="1410" t="s">
        <v>10</v>
      </c>
      <c r="AD332" s="1538"/>
      <c r="AE332" s="1410" t="s">
        <v>2188</v>
      </c>
      <c r="AF332" s="1410" t="s">
        <v>24</v>
      </c>
      <c r="AG332" s="1410" t="str">
        <f>IF(X332&gt;=1,(AB332*12+AD332)-(X332*12+Z332)+1,"")</f>
        <v/>
      </c>
      <c r="AH332" s="1412" t="s">
        <v>38</v>
      </c>
      <c r="AI332" s="1414" t="str">
        <f t="shared" ref="AI332" si="311">IFERROR(ROUNDDOWN(ROUND(L330*V332,0)*M330,0)*AG332,"")</f>
        <v/>
      </c>
      <c r="AJ332" s="1578" t="str">
        <f>IFERROR(ROUNDDOWN(ROUND((L330*(V332-AX330)),0)*M330,0)*AG332,"")</f>
        <v/>
      </c>
      <c r="AK332" s="1497" t="str">
        <f>IFERROR(ROUNDDOWN(ROUNDDOWN(ROUND(L330*VLOOKUP(K330,【参考】数式用!$A$5:$AB$27,MATCH("新加算Ⅳ",【参考】数式用!$B$4:$AB$4,0)+1,0),0)*M330,0)*AG332*0.5,0),"")</f>
        <v/>
      </c>
      <c r="AL332" s="1580"/>
      <c r="AM332" s="1588" t="str">
        <f>IFERROR(IF('別紙様式2-2（４・５月分）'!Q253="ベア加算","", IF(OR(U332="新加算Ⅰ",U332="新加算Ⅱ",U332="新加算Ⅲ",U332="新加算Ⅳ"),ROUNDDOWN(ROUND(L330*VLOOKUP(K330,【参考】数式用!$A$5:$I$27,MATCH("ベア加算",【参考】数式用!$B$4:$I$4,0)+1,0),0)*M330,0)*AG332,"")),"")</f>
        <v/>
      </c>
      <c r="AN332" s="1544"/>
      <c r="AO332" s="1536"/>
      <c r="AP332" s="1548"/>
      <c r="AQ332" s="1536"/>
      <c r="AR332" s="1550"/>
      <c r="AS332" s="1552"/>
      <c r="AT332" s="1535"/>
      <c r="AU332" s="554"/>
      <c r="AV332" s="1496" t="str">
        <f>IF(AND(AB330&lt;&gt;7,AD330&lt;&gt;3),"V列に色付け","")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69"/>
      <c r="H333" s="1269"/>
      <c r="I333" s="1269"/>
      <c r="J333" s="1376"/>
      <c r="K333" s="1269"/>
      <c r="L333" s="1455"/>
      <c r="M333" s="1457"/>
      <c r="N333" s="662" t="str">
        <f>IF('別紙様式2-2（４・５月分）'!Q253="","",'別紙様式2-2（４・５月分）'!Q253)</f>
        <v/>
      </c>
      <c r="O333" s="1372"/>
      <c r="P333" s="1394"/>
      <c r="Q333" s="1508"/>
      <c r="R333" s="1392"/>
      <c r="S333" s="1398"/>
      <c r="T333" s="1463"/>
      <c r="U333" s="1571"/>
      <c r="V333" s="1467"/>
      <c r="W333" s="1469"/>
      <c r="X333" s="1539"/>
      <c r="Y333" s="1411"/>
      <c r="Z333" s="1539"/>
      <c r="AA333" s="1411"/>
      <c r="AB333" s="1539"/>
      <c r="AC333" s="1411"/>
      <c r="AD333" s="1539"/>
      <c r="AE333" s="1411"/>
      <c r="AF333" s="1411"/>
      <c r="AG333" s="1411"/>
      <c r="AH333" s="1413"/>
      <c r="AI333" s="1415"/>
      <c r="AJ333" s="1579"/>
      <c r="AK333" s="1498"/>
      <c r="AL333" s="1581"/>
      <c r="AM333" s="1589"/>
      <c r="AN333" s="1545"/>
      <c r="AO333" s="1537"/>
      <c r="AP333" s="1549"/>
      <c r="AQ333" s="1537"/>
      <c r="AR333" s="1551"/>
      <c r="AS333" s="1553"/>
      <c r="AT333" s="684" t="str">
        <f t="shared" ref="AT333" si="312">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85" t="str">
        <f>IF(基本情報入力シート!C134="","",基本情報入力シート!C134)</f>
        <v/>
      </c>
      <c r="C334" s="1261"/>
      <c r="D334" s="1261"/>
      <c r="E334" s="1261"/>
      <c r="F334" s="1262"/>
      <c r="G334" s="1267" t="str">
        <f>IF(基本情報入力シート!M134="","",基本情報入力シート!M134)</f>
        <v/>
      </c>
      <c r="H334" s="1267" t="str">
        <f>IF(基本情報入力シート!R134="","",基本情報入力シート!R134)</f>
        <v/>
      </c>
      <c r="I334" s="1267" t="str">
        <f>IF(基本情報入力シート!W134="","",基本情報入力シート!W134)</f>
        <v/>
      </c>
      <c r="J334" s="1382" t="str">
        <f>IF(基本情報入力シート!X134="","",基本情報入力シート!X134)</f>
        <v/>
      </c>
      <c r="K334" s="1267"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2" t="str">
        <f>IF('別紙様式2-3（６月以降分）'!U334="","",'別紙様式2-3（６月以降分）'!U334)</f>
        <v/>
      </c>
      <c r="V334" s="1460" t="str">
        <f>IFERROR(VLOOKUP(K334,【参考】数式用!$A$5:$AB$27,MATCH(U334,【参考】数式用!$B$4:$AB$4,0)+1,0),"")</f>
        <v/>
      </c>
      <c r="W334" s="1353" t="s">
        <v>19</v>
      </c>
      <c r="X334" s="1554">
        <f>'別紙様式2-3（６月以降分）'!X334</f>
        <v>6</v>
      </c>
      <c r="Y334" s="1357" t="s">
        <v>10</v>
      </c>
      <c r="Z334" s="1554">
        <f>'別紙様式2-3（６月以降分）'!Z334</f>
        <v>6</v>
      </c>
      <c r="AA334" s="1357" t="s">
        <v>45</v>
      </c>
      <c r="AB334" s="1554">
        <f>'別紙様式2-3（６月以降分）'!AB334</f>
        <v>7</v>
      </c>
      <c r="AC334" s="1357" t="s">
        <v>10</v>
      </c>
      <c r="AD334" s="1554">
        <f>'別紙様式2-3（６月以降分）'!AD334</f>
        <v>3</v>
      </c>
      <c r="AE334" s="1357" t="s">
        <v>2188</v>
      </c>
      <c r="AF334" s="1357" t="s">
        <v>24</v>
      </c>
      <c r="AG334" s="1357">
        <f>IF(X334&gt;=1,(AB334*12+AD334)-(X334*12+Z334)+1,"")</f>
        <v>10</v>
      </c>
      <c r="AH334" s="1363" t="s">
        <v>38</v>
      </c>
      <c r="AI334" s="1484" t="str">
        <f>'別紙様式2-3（６月以降分）'!AI334</f>
        <v/>
      </c>
      <c r="AJ334" s="1556" t="str">
        <f>'別紙様式2-3（６月以降分）'!AJ334</f>
        <v/>
      </c>
      <c r="AK334" s="1584">
        <f>'別紙様式2-3（６月以降分）'!AK334</f>
        <v>0</v>
      </c>
      <c r="AL334" s="1560" t="str">
        <f>IF('別紙様式2-3（６月以降分）'!AL334="","",'別紙様式2-3（６月以降分）'!AL334)</f>
        <v/>
      </c>
      <c r="AM334" s="1572">
        <f>'別紙様式2-3（６月以降分）'!AM334</f>
        <v>0</v>
      </c>
      <c r="AN334" s="1574"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68" t="str">
        <f>IF('別紙様式2-3（６月以降分）'!AS334="","",'別紙様式2-3（６月以降分）'!AS334)</f>
        <v/>
      </c>
      <c r="AT334" s="679" t="str">
        <f t="shared" ref="AT334" si="313">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86"/>
      <c r="C335" s="1263"/>
      <c r="D335" s="1263"/>
      <c r="E335" s="1263"/>
      <c r="F335" s="1264"/>
      <c r="G335" s="1268"/>
      <c r="H335" s="1268"/>
      <c r="I335" s="1268"/>
      <c r="J335" s="1375"/>
      <c r="K335" s="1268"/>
      <c r="L335" s="1454"/>
      <c r="M335" s="1451"/>
      <c r="N335" s="1373" t="str">
        <f>IF('別紙様式2-2（４・５月分）'!Q255="","",'別紙様式2-2（４・５月分）'!Q255)</f>
        <v/>
      </c>
      <c r="O335" s="1370"/>
      <c r="P335" s="1386"/>
      <c r="Q335" s="1387"/>
      <c r="R335" s="1388"/>
      <c r="S335" s="1396"/>
      <c r="T335" s="1417"/>
      <c r="U335" s="1563"/>
      <c r="V335" s="1461"/>
      <c r="W335" s="1354"/>
      <c r="X335" s="1555"/>
      <c r="Y335" s="1358"/>
      <c r="Z335" s="1555"/>
      <c r="AA335" s="1358"/>
      <c r="AB335" s="1555"/>
      <c r="AC335" s="1358"/>
      <c r="AD335" s="1555"/>
      <c r="AE335" s="1358"/>
      <c r="AF335" s="1358"/>
      <c r="AG335" s="1358"/>
      <c r="AH335" s="1364"/>
      <c r="AI335" s="1485"/>
      <c r="AJ335" s="1557"/>
      <c r="AK335" s="1585"/>
      <c r="AL335" s="1561"/>
      <c r="AM335" s="1573"/>
      <c r="AN335" s="1575"/>
      <c r="AO335" s="1407"/>
      <c r="AP335" s="1567"/>
      <c r="AQ335" s="1407"/>
      <c r="AR335" s="1587"/>
      <c r="AS335" s="1569"/>
      <c r="AT335" s="1535" t="str">
        <f t="shared" ref="AT335" si="314">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50"/>
      <c r="B336" s="1286"/>
      <c r="C336" s="1263"/>
      <c r="D336" s="1263"/>
      <c r="E336" s="1263"/>
      <c r="F336" s="1264"/>
      <c r="G336" s="1268"/>
      <c r="H336" s="1268"/>
      <c r="I336" s="1268"/>
      <c r="J336" s="1375"/>
      <c r="K336" s="1268"/>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0"/>
      <c r="V336" s="1466" t="str">
        <f>IFERROR(VLOOKUP(K334,【参考】数式用!$A$5:$AB$27,MATCH(U336,【参考】数式用!$B$4:$AB$4,0)+1,0),"")</f>
        <v/>
      </c>
      <c r="W336" s="1468" t="s">
        <v>19</v>
      </c>
      <c r="X336" s="1538"/>
      <c r="Y336" s="1410" t="s">
        <v>10</v>
      </c>
      <c r="Z336" s="1538"/>
      <c r="AA336" s="1410" t="s">
        <v>45</v>
      </c>
      <c r="AB336" s="1538"/>
      <c r="AC336" s="1410" t="s">
        <v>10</v>
      </c>
      <c r="AD336" s="1538"/>
      <c r="AE336" s="1410" t="s">
        <v>2188</v>
      </c>
      <c r="AF336" s="1410" t="s">
        <v>24</v>
      </c>
      <c r="AG336" s="1410" t="str">
        <f>IF(X336&gt;=1,(AB336*12+AD336)-(X336*12+Z336)+1,"")</f>
        <v/>
      </c>
      <c r="AH336" s="1412" t="s">
        <v>38</v>
      </c>
      <c r="AI336" s="1414" t="str">
        <f t="shared" ref="AI336" si="315">IFERROR(ROUNDDOWN(ROUND(L334*V336,0)*M334,0)*AG336,"")</f>
        <v/>
      </c>
      <c r="AJ336" s="1578" t="str">
        <f>IFERROR(ROUNDDOWN(ROUND((L334*(V336-AX334)),0)*M334,0)*AG336,"")</f>
        <v/>
      </c>
      <c r="AK336" s="1497" t="str">
        <f>IFERROR(ROUNDDOWN(ROUNDDOWN(ROUND(L334*VLOOKUP(K334,【参考】数式用!$A$5:$AB$27,MATCH("新加算Ⅳ",【参考】数式用!$B$4:$AB$4,0)+1,0),0)*M334,0)*AG336*0.5,0),"")</f>
        <v/>
      </c>
      <c r="AL336" s="1580"/>
      <c r="AM336" s="1588" t="str">
        <f>IFERROR(IF('別紙様式2-2（４・５月分）'!Q256="ベア加算","", IF(OR(U336="新加算Ⅰ",U336="新加算Ⅱ",U336="新加算Ⅲ",U336="新加算Ⅳ"),ROUNDDOWN(ROUND(L334*VLOOKUP(K334,【参考】数式用!$A$5:$I$27,MATCH("ベア加算",【参考】数式用!$B$4:$I$4,0)+1,0),0)*M334,0)*AG336,"")),"")</f>
        <v/>
      </c>
      <c r="AN336" s="1544"/>
      <c r="AO336" s="1536"/>
      <c r="AP336" s="1548"/>
      <c r="AQ336" s="1536"/>
      <c r="AR336" s="1550"/>
      <c r="AS336" s="1552"/>
      <c r="AT336" s="1535"/>
      <c r="AU336" s="554"/>
      <c r="AV336" s="1496" t="str">
        <f>IF(AND(AB334&lt;&gt;7,AD334&lt;&gt;3),"V列に色付け","")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69"/>
      <c r="H337" s="1269"/>
      <c r="I337" s="1269"/>
      <c r="J337" s="1376"/>
      <c r="K337" s="1269"/>
      <c r="L337" s="1455"/>
      <c r="M337" s="1452"/>
      <c r="N337" s="662" t="str">
        <f>IF('別紙様式2-2（４・５月分）'!Q256="","",'別紙様式2-2（４・５月分）'!Q256)</f>
        <v/>
      </c>
      <c r="O337" s="1372"/>
      <c r="P337" s="1394"/>
      <c r="Q337" s="1508"/>
      <c r="R337" s="1392"/>
      <c r="S337" s="1398"/>
      <c r="T337" s="1463"/>
      <c r="U337" s="1571"/>
      <c r="V337" s="1467"/>
      <c r="W337" s="1469"/>
      <c r="X337" s="1539"/>
      <c r="Y337" s="1411"/>
      <c r="Z337" s="1539"/>
      <c r="AA337" s="1411"/>
      <c r="AB337" s="1539"/>
      <c r="AC337" s="1411"/>
      <c r="AD337" s="1539"/>
      <c r="AE337" s="1411"/>
      <c r="AF337" s="1411"/>
      <c r="AG337" s="1411"/>
      <c r="AH337" s="1413"/>
      <c r="AI337" s="1415"/>
      <c r="AJ337" s="1579"/>
      <c r="AK337" s="1498"/>
      <c r="AL337" s="1581"/>
      <c r="AM337" s="1589"/>
      <c r="AN337" s="1545"/>
      <c r="AO337" s="1537"/>
      <c r="AP337" s="1549"/>
      <c r="AQ337" s="1537"/>
      <c r="AR337" s="1551"/>
      <c r="AS337" s="1553"/>
      <c r="AT337" s="684" t="str">
        <f t="shared" ref="AT337" si="31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51">
        <v>82</v>
      </c>
      <c r="B338" s="1286" t="str">
        <f>IF(基本情報入力シート!C135="","",基本情報入力シート!C135)</f>
        <v/>
      </c>
      <c r="C338" s="1263"/>
      <c r="D338" s="1263"/>
      <c r="E338" s="1263"/>
      <c r="F338" s="1264"/>
      <c r="G338" s="1268" t="str">
        <f>IF(基本情報入力シート!M135="","",基本情報入力シート!M135)</f>
        <v/>
      </c>
      <c r="H338" s="1268" t="str">
        <f>IF(基本情報入力シート!R135="","",基本情報入力シート!R135)</f>
        <v/>
      </c>
      <c r="I338" s="1268" t="str">
        <f>IF(基本情報入力シート!W135="","",基本情報入力シート!W135)</f>
        <v/>
      </c>
      <c r="J338" s="1375" t="str">
        <f>IF(基本情報入力シート!X135="","",基本情報入力シート!X135)</f>
        <v/>
      </c>
      <c r="K338" s="1268"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2" t="str">
        <f>IF('別紙様式2-3（６月以降分）'!U338="","",'別紙様式2-3（６月以降分）'!U338)</f>
        <v/>
      </c>
      <c r="V338" s="1460" t="str">
        <f>IFERROR(VLOOKUP(K338,【参考】数式用!$A$5:$AB$27,MATCH(U338,【参考】数式用!$B$4:$AB$4,0)+1,0),"")</f>
        <v/>
      </c>
      <c r="W338" s="1353" t="s">
        <v>19</v>
      </c>
      <c r="X338" s="1554">
        <f>'別紙様式2-3（６月以降分）'!X338</f>
        <v>6</v>
      </c>
      <c r="Y338" s="1357" t="s">
        <v>10</v>
      </c>
      <c r="Z338" s="1554">
        <f>'別紙様式2-3（６月以降分）'!Z338</f>
        <v>6</v>
      </c>
      <c r="AA338" s="1357" t="s">
        <v>45</v>
      </c>
      <c r="AB338" s="1554">
        <f>'別紙様式2-3（６月以降分）'!AB338</f>
        <v>7</v>
      </c>
      <c r="AC338" s="1357" t="s">
        <v>10</v>
      </c>
      <c r="AD338" s="1554">
        <f>'別紙様式2-3（６月以降分）'!AD338</f>
        <v>3</v>
      </c>
      <c r="AE338" s="1357" t="s">
        <v>2188</v>
      </c>
      <c r="AF338" s="1357" t="s">
        <v>24</v>
      </c>
      <c r="AG338" s="1357">
        <f>IF(X338&gt;=1,(AB338*12+AD338)-(X338*12+Z338)+1,"")</f>
        <v>10</v>
      </c>
      <c r="AH338" s="1363" t="s">
        <v>38</v>
      </c>
      <c r="AI338" s="1484" t="str">
        <f>'別紙様式2-3（６月以降分）'!AI338</f>
        <v/>
      </c>
      <c r="AJ338" s="1556" t="str">
        <f>'別紙様式2-3（６月以降分）'!AJ338</f>
        <v/>
      </c>
      <c r="AK338" s="1584">
        <f>'別紙様式2-3（６月以降分）'!AK338</f>
        <v>0</v>
      </c>
      <c r="AL338" s="1560" t="str">
        <f>IF('別紙様式2-3（６月以降分）'!AL338="","",'別紙様式2-3（６月以降分）'!AL338)</f>
        <v/>
      </c>
      <c r="AM338" s="1572">
        <f>'別紙様式2-3（６月以降分）'!AM338</f>
        <v>0</v>
      </c>
      <c r="AN338" s="1574"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68" t="str">
        <f>IF('別紙様式2-3（６月以降分）'!AS338="","",'別紙様式2-3（６月以降分）'!AS338)</f>
        <v/>
      </c>
      <c r="AT338" s="679" t="str">
        <f t="shared" ref="AT338" si="31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86"/>
      <c r="C339" s="1263"/>
      <c r="D339" s="1263"/>
      <c r="E339" s="1263"/>
      <c r="F339" s="1264"/>
      <c r="G339" s="1268"/>
      <c r="H339" s="1268"/>
      <c r="I339" s="1268"/>
      <c r="J339" s="1375"/>
      <c r="K339" s="1268"/>
      <c r="L339" s="1454"/>
      <c r="M339" s="1456"/>
      <c r="N339" s="1373" t="str">
        <f>IF('別紙様式2-2（４・５月分）'!Q258="","",'別紙様式2-2（４・５月分）'!Q258)</f>
        <v/>
      </c>
      <c r="O339" s="1370"/>
      <c r="P339" s="1386"/>
      <c r="Q339" s="1387"/>
      <c r="R339" s="1388"/>
      <c r="S339" s="1396"/>
      <c r="T339" s="1417"/>
      <c r="U339" s="1563"/>
      <c r="V339" s="1461"/>
      <c r="W339" s="1354"/>
      <c r="X339" s="1555"/>
      <c r="Y339" s="1358"/>
      <c r="Z339" s="1555"/>
      <c r="AA339" s="1358"/>
      <c r="AB339" s="1555"/>
      <c r="AC339" s="1358"/>
      <c r="AD339" s="1555"/>
      <c r="AE339" s="1358"/>
      <c r="AF339" s="1358"/>
      <c r="AG339" s="1358"/>
      <c r="AH339" s="1364"/>
      <c r="AI339" s="1485"/>
      <c r="AJ339" s="1557"/>
      <c r="AK339" s="1585"/>
      <c r="AL339" s="1561"/>
      <c r="AM339" s="1573"/>
      <c r="AN339" s="1575"/>
      <c r="AO339" s="1407"/>
      <c r="AP339" s="1567"/>
      <c r="AQ339" s="1407"/>
      <c r="AR339" s="1587"/>
      <c r="AS339" s="1569"/>
      <c r="AT339" s="1535" t="str">
        <f t="shared" ref="AT339" si="31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50"/>
      <c r="B340" s="1286"/>
      <c r="C340" s="1263"/>
      <c r="D340" s="1263"/>
      <c r="E340" s="1263"/>
      <c r="F340" s="1264"/>
      <c r="G340" s="1268"/>
      <c r="H340" s="1268"/>
      <c r="I340" s="1268"/>
      <c r="J340" s="1375"/>
      <c r="K340" s="1268"/>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0"/>
      <c r="V340" s="1466" t="str">
        <f>IFERROR(VLOOKUP(K338,【参考】数式用!$A$5:$AB$27,MATCH(U340,【参考】数式用!$B$4:$AB$4,0)+1,0),"")</f>
        <v/>
      </c>
      <c r="W340" s="1468" t="s">
        <v>19</v>
      </c>
      <c r="X340" s="1538"/>
      <c r="Y340" s="1410" t="s">
        <v>10</v>
      </c>
      <c r="Z340" s="1538"/>
      <c r="AA340" s="1410" t="s">
        <v>45</v>
      </c>
      <c r="AB340" s="1538"/>
      <c r="AC340" s="1410" t="s">
        <v>10</v>
      </c>
      <c r="AD340" s="1538"/>
      <c r="AE340" s="1410" t="s">
        <v>2188</v>
      </c>
      <c r="AF340" s="1410" t="s">
        <v>24</v>
      </c>
      <c r="AG340" s="1410" t="str">
        <f>IF(X340&gt;=1,(AB340*12+AD340)-(X340*12+Z340)+1,"")</f>
        <v/>
      </c>
      <c r="AH340" s="1412" t="s">
        <v>38</v>
      </c>
      <c r="AI340" s="1414" t="str">
        <f t="shared" ref="AI340" si="319">IFERROR(ROUNDDOWN(ROUND(L338*V340,0)*M338,0)*AG340,"")</f>
        <v/>
      </c>
      <c r="AJ340" s="1578" t="str">
        <f>IFERROR(ROUNDDOWN(ROUND((L338*(V340-AX338)),0)*M338,0)*AG340,"")</f>
        <v/>
      </c>
      <c r="AK340" s="1497" t="str">
        <f>IFERROR(ROUNDDOWN(ROUNDDOWN(ROUND(L338*VLOOKUP(K338,【参考】数式用!$A$5:$AB$27,MATCH("新加算Ⅳ",【参考】数式用!$B$4:$AB$4,0)+1,0),0)*M338,0)*AG340*0.5,0),"")</f>
        <v/>
      </c>
      <c r="AL340" s="1580"/>
      <c r="AM340" s="1588" t="str">
        <f>IFERROR(IF('別紙様式2-2（４・５月分）'!Q259="ベア加算","", IF(OR(U340="新加算Ⅰ",U340="新加算Ⅱ",U340="新加算Ⅲ",U340="新加算Ⅳ"),ROUNDDOWN(ROUND(L338*VLOOKUP(K338,【参考】数式用!$A$5:$I$27,MATCH("ベア加算",【参考】数式用!$B$4:$I$4,0)+1,0),0)*M338,0)*AG340,"")),"")</f>
        <v/>
      </c>
      <c r="AN340" s="1544"/>
      <c r="AO340" s="1536"/>
      <c r="AP340" s="1548"/>
      <c r="AQ340" s="1536"/>
      <c r="AR340" s="1550"/>
      <c r="AS340" s="1552"/>
      <c r="AT340" s="1535"/>
      <c r="AU340" s="554"/>
      <c r="AV340" s="1496" t="str">
        <f>IF(AND(AB338&lt;&gt;7,AD338&lt;&gt;3),"V列に色付け","")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69"/>
      <c r="H341" s="1269"/>
      <c r="I341" s="1269"/>
      <c r="J341" s="1376"/>
      <c r="K341" s="1269"/>
      <c r="L341" s="1455"/>
      <c r="M341" s="1457"/>
      <c r="N341" s="662" t="str">
        <f>IF('別紙様式2-2（４・５月分）'!Q259="","",'別紙様式2-2（４・５月分）'!Q259)</f>
        <v/>
      </c>
      <c r="O341" s="1372"/>
      <c r="P341" s="1394"/>
      <c r="Q341" s="1508"/>
      <c r="R341" s="1392"/>
      <c r="S341" s="1398"/>
      <c r="T341" s="1463"/>
      <c r="U341" s="1571"/>
      <c r="V341" s="1467"/>
      <c r="W341" s="1469"/>
      <c r="X341" s="1539"/>
      <c r="Y341" s="1411"/>
      <c r="Z341" s="1539"/>
      <c r="AA341" s="1411"/>
      <c r="AB341" s="1539"/>
      <c r="AC341" s="1411"/>
      <c r="AD341" s="1539"/>
      <c r="AE341" s="1411"/>
      <c r="AF341" s="1411"/>
      <c r="AG341" s="1411"/>
      <c r="AH341" s="1413"/>
      <c r="AI341" s="1415"/>
      <c r="AJ341" s="1579"/>
      <c r="AK341" s="1498"/>
      <c r="AL341" s="1581"/>
      <c r="AM341" s="1589"/>
      <c r="AN341" s="1545"/>
      <c r="AO341" s="1537"/>
      <c r="AP341" s="1549"/>
      <c r="AQ341" s="1537"/>
      <c r="AR341" s="1551"/>
      <c r="AS341" s="1553"/>
      <c r="AT341" s="684" t="str">
        <f t="shared" ref="AT341" si="320">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85" t="str">
        <f>IF(基本情報入力シート!C136="","",基本情報入力シート!C136)</f>
        <v/>
      </c>
      <c r="C342" s="1261"/>
      <c r="D342" s="1261"/>
      <c r="E342" s="1261"/>
      <c r="F342" s="1262"/>
      <c r="G342" s="1267" t="str">
        <f>IF(基本情報入力シート!M136="","",基本情報入力シート!M136)</f>
        <v/>
      </c>
      <c r="H342" s="1267" t="str">
        <f>IF(基本情報入力シート!R136="","",基本情報入力シート!R136)</f>
        <v/>
      </c>
      <c r="I342" s="1267" t="str">
        <f>IF(基本情報入力シート!W136="","",基本情報入力シート!W136)</f>
        <v/>
      </c>
      <c r="J342" s="1382" t="str">
        <f>IF(基本情報入力シート!X136="","",基本情報入力シート!X136)</f>
        <v/>
      </c>
      <c r="K342" s="1267"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2" t="str">
        <f>IF('別紙様式2-3（６月以降分）'!U342="","",'別紙様式2-3（６月以降分）'!U342)</f>
        <v/>
      </c>
      <c r="V342" s="1460" t="str">
        <f>IFERROR(VLOOKUP(K342,【参考】数式用!$A$5:$AB$27,MATCH(U342,【参考】数式用!$B$4:$AB$4,0)+1,0),"")</f>
        <v/>
      </c>
      <c r="W342" s="1353" t="s">
        <v>19</v>
      </c>
      <c r="X342" s="1554">
        <f>'別紙様式2-3（６月以降分）'!X342</f>
        <v>6</v>
      </c>
      <c r="Y342" s="1357" t="s">
        <v>10</v>
      </c>
      <c r="Z342" s="1554">
        <f>'別紙様式2-3（６月以降分）'!Z342</f>
        <v>6</v>
      </c>
      <c r="AA342" s="1357" t="s">
        <v>45</v>
      </c>
      <c r="AB342" s="1554">
        <f>'別紙様式2-3（６月以降分）'!AB342</f>
        <v>7</v>
      </c>
      <c r="AC342" s="1357" t="s">
        <v>10</v>
      </c>
      <c r="AD342" s="1554">
        <f>'別紙様式2-3（６月以降分）'!AD342</f>
        <v>3</v>
      </c>
      <c r="AE342" s="1357" t="s">
        <v>2188</v>
      </c>
      <c r="AF342" s="1357" t="s">
        <v>24</v>
      </c>
      <c r="AG342" s="1357">
        <f>IF(X342&gt;=1,(AB342*12+AD342)-(X342*12+Z342)+1,"")</f>
        <v>10</v>
      </c>
      <c r="AH342" s="1363" t="s">
        <v>38</v>
      </c>
      <c r="AI342" s="1484" t="str">
        <f>'別紙様式2-3（６月以降分）'!AI342</f>
        <v/>
      </c>
      <c r="AJ342" s="1556" t="str">
        <f>'別紙様式2-3（６月以降分）'!AJ342</f>
        <v/>
      </c>
      <c r="AK342" s="1584">
        <f>'別紙様式2-3（６月以降分）'!AK342</f>
        <v>0</v>
      </c>
      <c r="AL342" s="1560" t="str">
        <f>IF('別紙様式2-3（６月以降分）'!AL342="","",'別紙様式2-3（６月以降分）'!AL342)</f>
        <v/>
      </c>
      <c r="AM342" s="1572">
        <f>'別紙様式2-3（６月以降分）'!AM342</f>
        <v>0</v>
      </c>
      <c r="AN342" s="1574"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68" t="str">
        <f>IF('別紙様式2-3（６月以降分）'!AS342="","",'別紙様式2-3（６月以降分）'!AS342)</f>
        <v/>
      </c>
      <c r="AT342" s="679" t="str">
        <f t="shared" ref="AT342" si="321">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86"/>
      <c r="C343" s="1263"/>
      <c r="D343" s="1263"/>
      <c r="E343" s="1263"/>
      <c r="F343" s="1264"/>
      <c r="G343" s="1268"/>
      <c r="H343" s="1268"/>
      <c r="I343" s="1268"/>
      <c r="J343" s="1375"/>
      <c r="K343" s="1268"/>
      <c r="L343" s="1454"/>
      <c r="M343" s="1451"/>
      <c r="N343" s="1373" t="str">
        <f>IF('別紙様式2-2（４・５月分）'!Q261="","",'別紙様式2-2（４・５月分）'!Q261)</f>
        <v/>
      </c>
      <c r="O343" s="1370"/>
      <c r="P343" s="1386"/>
      <c r="Q343" s="1387"/>
      <c r="R343" s="1388"/>
      <c r="S343" s="1396"/>
      <c r="T343" s="1417"/>
      <c r="U343" s="1563"/>
      <c r="V343" s="1461"/>
      <c r="W343" s="1354"/>
      <c r="X343" s="1555"/>
      <c r="Y343" s="1358"/>
      <c r="Z343" s="1555"/>
      <c r="AA343" s="1358"/>
      <c r="AB343" s="1555"/>
      <c r="AC343" s="1358"/>
      <c r="AD343" s="1555"/>
      <c r="AE343" s="1358"/>
      <c r="AF343" s="1358"/>
      <c r="AG343" s="1358"/>
      <c r="AH343" s="1364"/>
      <c r="AI343" s="1485"/>
      <c r="AJ343" s="1557"/>
      <c r="AK343" s="1585"/>
      <c r="AL343" s="1561"/>
      <c r="AM343" s="1573"/>
      <c r="AN343" s="1575"/>
      <c r="AO343" s="1407"/>
      <c r="AP343" s="1567"/>
      <c r="AQ343" s="1407"/>
      <c r="AR343" s="1587"/>
      <c r="AS343" s="1569"/>
      <c r="AT343" s="1535" t="str">
        <f t="shared" ref="AT343" si="322">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50"/>
      <c r="B344" s="1286"/>
      <c r="C344" s="1263"/>
      <c r="D344" s="1263"/>
      <c r="E344" s="1263"/>
      <c r="F344" s="1264"/>
      <c r="G344" s="1268"/>
      <c r="H344" s="1268"/>
      <c r="I344" s="1268"/>
      <c r="J344" s="1375"/>
      <c r="K344" s="1268"/>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0"/>
      <c r="V344" s="1466" t="str">
        <f>IFERROR(VLOOKUP(K342,【参考】数式用!$A$5:$AB$27,MATCH(U344,【参考】数式用!$B$4:$AB$4,0)+1,0),"")</f>
        <v/>
      </c>
      <c r="W344" s="1468" t="s">
        <v>19</v>
      </c>
      <c r="X344" s="1538"/>
      <c r="Y344" s="1410" t="s">
        <v>10</v>
      </c>
      <c r="Z344" s="1538"/>
      <c r="AA344" s="1410" t="s">
        <v>45</v>
      </c>
      <c r="AB344" s="1538"/>
      <c r="AC344" s="1410" t="s">
        <v>10</v>
      </c>
      <c r="AD344" s="1538"/>
      <c r="AE344" s="1410" t="s">
        <v>2188</v>
      </c>
      <c r="AF344" s="1410" t="s">
        <v>24</v>
      </c>
      <c r="AG344" s="1410" t="str">
        <f>IF(X344&gt;=1,(AB344*12+AD344)-(X344*12+Z344)+1,"")</f>
        <v/>
      </c>
      <c r="AH344" s="1412" t="s">
        <v>38</v>
      </c>
      <c r="AI344" s="1414" t="str">
        <f t="shared" ref="AI344" si="323">IFERROR(ROUNDDOWN(ROUND(L342*V344,0)*M342,0)*AG344,"")</f>
        <v/>
      </c>
      <c r="AJ344" s="1578" t="str">
        <f>IFERROR(ROUNDDOWN(ROUND((L342*(V344-AX342)),0)*M342,0)*AG344,"")</f>
        <v/>
      </c>
      <c r="AK344" s="1497" t="str">
        <f>IFERROR(ROUNDDOWN(ROUNDDOWN(ROUND(L342*VLOOKUP(K342,【参考】数式用!$A$5:$AB$27,MATCH("新加算Ⅳ",【参考】数式用!$B$4:$AB$4,0)+1,0),0)*M342,0)*AG344*0.5,0),"")</f>
        <v/>
      </c>
      <c r="AL344" s="1580"/>
      <c r="AM344" s="1588" t="str">
        <f>IFERROR(IF('別紙様式2-2（４・５月分）'!Q262="ベア加算","", IF(OR(U344="新加算Ⅰ",U344="新加算Ⅱ",U344="新加算Ⅲ",U344="新加算Ⅳ"),ROUNDDOWN(ROUND(L342*VLOOKUP(K342,【参考】数式用!$A$5:$I$27,MATCH("ベア加算",【参考】数式用!$B$4:$I$4,0)+1,0),0)*M342,0)*AG344,"")),"")</f>
        <v/>
      </c>
      <c r="AN344" s="1544"/>
      <c r="AO344" s="1536"/>
      <c r="AP344" s="1548"/>
      <c r="AQ344" s="1536"/>
      <c r="AR344" s="1550"/>
      <c r="AS344" s="1552"/>
      <c r="AT344" s="1535"/>
      <c r="AU344" s="554"/>
      <c r="AV344" s="1496" t="str">
        <f>IF(AND(AB342&lt;&gt;7,AD342&lt;&gt;3),"V列に色付け","")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69"/>
      <c r="H345" s="1269"/>
      <c r="I345" s="1269"/>
      <c r="J345" s="1376"/>
      <c r="K345" s="1269"/>
      <c r="L345" s="1455"/>
      <c r="M345" s="1452"/>
      <c r="N345" s="662" t="str">
        <f>IF('別紙様式2-2（４・５月分）'!Q262="","",'別紙様式2-2（４・５月分）'!Q262)</f>
        <v/>
      </c>
      <c r="O345" s="1372"/>
      <c r="P345" s="1394"/>
      <c r="Q345" s="1508"/>
      <c r="R345" s="1392"/>
      <c r="S345" s="1398"/>
      <c r="T345" s="1463"/>
      <c r="U345" s="1571"/>
      <c r="V345" s="1467"/>
      <c r="W345" s="1469"/>
      <c r="X345" s="1539"/>
      <c r="Y345" s="1411"/>
      <c r="Z345" s="1539"/>
      <c r="AA345" s="1411"/>
      <c r="AB345" s="1539"/>
      <c r="AC345" s="1411"/>
      <c r="AD345" s="1539"/>
      <c r="AE345" s="1411"/>
      <c r="AF345" s="1411"/>
      <c r="AG345" s="1411"/>
      <c r="AH345" s="1413"/>
      <c r="AI345" s="1415"/>
      <c r="AJ345" s="1579"/>
      <c r="AK345" s="1498"/>
      <c r="AL345" s="1581"/>
      <c r="AM345" s="1589"/>
      <c r="AN345" s="1545"/>
      <c r="AO345" s="1537"/>
      <c r="AP345" s="1549"/>
      <c r="AQ345" s="1537"/>
      <c r="AR345" s="1551"/>
      <c r="AS345" s="1553"/>
      <c r="AT345" s="684" t="str">
        <f t="shared" ref="AT345" si="324">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51">
        <v>84</v>
      </c>
      <c r="B346" s="1286" t="str">
        <f>IF(基本情報入力シート!C137="","",基本情報入力シート!C137)</f>
        <v/>
      </c>
      <c r="C346" s="1263"/>
      <c r="D346" s="1263"/>
      <c r="E346" s="1263"/>
      <c r="F346" s="1264"/>
      <c r="G346" s="1268" t="str">
        <f>IF(基本情報入力シート!M137="","",基本情報入力シート!M137)</f>
        <v/>
      </c>
      <c r="H346" s="1268" t="str">
        <f>IF(基本情報入力シート!R137="","",基本情報入力シート!R137)</f>
        <v/>
      </c>
      <c r="I346" s="1268" t="str">
        <f>IF(基本情報入力シート!W137="","",基本情報入力シート!W137)</f>
        <v/>
      </c>
      <c r="J346" s="1375" t="str">
        <f>IF(基本情報入力シート!X137="","",基本情報入力シート!X137)</f>
        <v/>
      </c>
      <c r="K346" s="1268"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2" t="str">
        <f>IF('別紙様式2-3（６月以降分）'!U346="","",'別紙様式2-3（６月以降分）'!U346)</f>
        <v/>
      </c>
      <c r="V346" s="1460" t="str">
        <f>IFERROR(VLOOKUP(K346,【参考】数式用!$A$5:$AB$27,MATCH(U346,【参考】数式用!$B$4:$AB$4,0)+1,0),"")</f>
        <v/>
      </c>
      <c r="W346" s="1353" t="s">
        <v>19</v>
      </c>
      <c r="X346" s="1554">
        <f>'別紙様式2-3（６月以降分）'!X346</f>
        <v>6</v>
      </c>
      <c r="Y346" s="1357" t="s">
        <v>10</v>
      </c>
      <c r="Z346" s="1554">
        <f>'別紙様式2-3（６月以降分）'!Z346</f>
        <v>6</v>
      </c>
      <c r="AA346" s="1357" t="s">
        <v>45</v>
      </c>
      <c r="AB346" s="1554">
        <f>'別紙様式2-3（６月以降分）'!AB346</f>
        <v>7</v>
      </c>
      <c r="AC346" s="1357" t="s">
        <v>10</v>
      </c>
      <c r="AD346" s="1554">
        <f>'別紙様式2-3（６月以降分）'!AD346</f>
        <v>3</v>
      </c>
      <c r="AE346" s="1357" t="s">
        <v>2188</v>
      </c>
      <c r="AF346" s="1357" t="s">
        <v>24</v>
      </c>
      <c r="AG346" s="1357">
        <f>IF(X346&gt;=1,(AB346*12+AD346)-(X346*12+Z346)+1,"")</f>
        <v>10</v>
      </c>
      <c r="AH346" s="1363" t="s">
        <v>38</v>
      </c>
      <c r="AI346" s="1484" t="str">
        <f>'別紙様式2-3（６月以降分）'!AI346</f>
        <v/>
      </c>
      <c r="AJ346" s="1556" t="str">
        <f>'別紙様式2-3（６月以降分）'!AJ346</f>
        <v/>
      </c>
      <c r="AK346" s="1584">
        <f>'別紙様式2-3（６月以降分）'!AK346</f>
        <v>0</v>
      </c>
      <c r="AL346" s="1560" t="str">
        <f>IF('別紙様式2-3（６月以降分）'!AL346="","",'別紙様式2-3（６月以降分）'!AL346)</f>
        <v/>
      </c>
      <c r="AM346" s="1572">
        <f>'別紙様式2-3（６月以降分）'!AM346</f>
        <v>0</v>
      </c>
      <c r="AN346" s="1574"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68" t="str">
        <f>IF('別紙様式2-3（６月以降分）'!AS346="","",'別紙様式2-3（６月以降分）'!AS346)</f>
        <v/>
      </c>
      <c r="AT346" s="679" t="str">
        <f t="shared" ref="AT346" si="325">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86"/>
      <c r="C347" s="1263"/>
      <c r="D347" s="1263"/>
      <c r="E347" s="1263"/>
      <c r="F347" s="1264"/>
      <c r="G347" s="1268"/>
      <c r="H347" s="1268"/>
      <c r="I347" s="1268"/>
      <c r="J347" s="1375"/>
      <c r="K347" s="1268"/>
      <c r="L347" s="1454"/>
      <c r="M347" s="1456"/>
      <c r="N347" s="1373" t="str">
        <f>IF('別紙様式2-2（４・５月分）'!Q264="","",'別紙様式2-2（４・５月分）'!Q264)</f>
        <v/>
      </c>
      <c r="O347" s="1370"/>
      <c r="P347" s="1386"/>
      <c r="Q347" s="1387"/>
      <c r="R347" s="1388"/>
      <c r="S347" s="1396"/>
      <c r="T347" s="1417"/>
      <c r="U347" s="1563"/>
      <c r="V347" s="1461"/>
      <c r="W347" s="1354"/>
      <c r="X347" s="1555"/>
      <c r="Y347" s="1358"/>
      <c r="Z347" s="1555"/>
      <c r="AA347" s="1358"/>
      <c r="AB347" s="1555"/>
      <c r="AC347" s="1358"/>
      <c r="AD347" s="1555"/>
      <c r="AE347" s="1358"/>
      <c r="AF347" s="1358"/>
      <c r="AG347" s="1358"/>
      <c r="AH347" s="1364"/>
      <c r="AI347" s="1485"/>
      <c r="AJ347" s="1557"/>
      <c r="AK347" s="1585"/>
      <c r="AL347" s="1561"/>
      <c r="AM347" s="1573"/>
      <c r="AN347" s="1575"/>
      <c r="AO347" s="1407"/>
      <c r="AP347" s="1567"/>
      <c r="AQ347" s="1407"/>
      <c r="AR347" s="1587"/>
      <c r="AS347" s="1569"/>
      <c r="AT347" s="1535" t="str">
        <f t="shared" ref="AT347" si="326">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50"/>
      <c r="B348" s="1286"/>
      <c r="C348" s="1263"/>
      <c r="D348" s="1263"/>
      <c r="E348" s="1263"/>
      <c r="F348" s="1264"/>
      <c r="G348" s="1268"/>
      <c r="H348" s="1268"/>
      <c r="I348" s="1268"/>
      <c r="J348" s="1375"/>
      <c r="K348" s="1268"/>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0"/>
      <c r="V348" s="1466" t="str">
        <f>IFERROR(VLOOKUP(K346,【参考】数式用!$A$5:$AB$27,MATCH(U348,【参考】数式用!$B$4:$AB$4,0)+1,0),"")</f>
        <v/>
      </c>
      <c r="W348" s="1468" t="s">
        <v>19</v>
      </c>
      <c r="X348" s="1538"/>
      <c r="Y348" s="1410" t="s">
        <v>10</v>
      </c>
      <c r="Z348" s="1538"/>
      <c r="AA348" s="1410" t="s">
        <v>45</v>
      </c>
      <c r="AB348" s="1538"/>
      <c r="AC348" s="1410" t="s">
        <v>10</v>
      </c>
      <c r="AD348" s="1538"/>
      <c r="AE348" s="1410" t="s">
        <v>2188</v>
      </c>
      <c r="AF348" s="1410" t="s">
        <v>24</v>
      </c>
      <c r="AG348" s="1410" t="str">
        <f>IF(X348&gt;=1,(AB348*12+AD348)-(X348*12+Z348)+1,"")</f>
        <v/>
      </c>
      <c r="AH348" s="1412" t="s">
        <v>38</v>
      </c>
      <c r="AI348" s="1414" t="str">
        <f t="shared" ref="AI348" si="327">IFERROR(ROUNDDOWN(ROUND(L346*V348,0)*M346,0)*AG348,"")</f>
        <v/>
      </c>
      <c r="AJ348" s="1578" t="str">
        <f>IFERROR(ROUNDDOWN(ROUND((L346*(V348-AX346)),0)*M346,0)*AG348,"")</f>
        <v/>
      </c>
      <c r="AK348" s="1497" t="str">
        <f>IFERROR(ROUNDDOWN(ROUNDDOWN(ROUND(L346*VLOOKUP(K346,【参考】数式用!$A$5:$AB$27,MATCH("新加算Ⅳ",【参考】数式用!$B$4:$AB$4,0)+1,0),0)*M346,0)*AG348*0.5,0),"")</f>
        <v/>
      </c>
      <c r="AL348" s="1580"/>
      <c r="AM348" s="1588" t="str">
        <f>IFERROR(IF('別紙様式2-2（４・５月分）'!Q265="ベア加算","", IF(OR(U348="新加算Ⅰ",U348="新加算Ⅱ",U348="新加算Ⅲ",U348="新加算Ⅳ"),ROUNDDOWN(ROUND(L346*VLOOKUP(K346,【参考】数式用!$A$5:$I$27,MATCH("ベア加算",【参考】数式用!$B$4:$I$4,0)+1,0),0)*M346,0)*AG348,"")),"")</f>
        <v/>
      </c>
      <c r="AN348" s="1544"/>
      <c r="AO348" s="1536"/>
      <c r="AP348" s="1548"/>
      <c r="AQ348" s="1536"/>
      <c r="AR348" s="1550"/>
      <c r="AS348" s="1552"/>
      <c r="AT348" s="1535"/>
      <c r="AU348" s="554"/>
      <c r="AV348" s="1496" t="str">
        <f>IF(AND(AB346&lt;&gt;7,AD346&lt;&gt;3),"V列に色付け","")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69"/>
      <c r="H349" s="1269"/>
      <c r="I349" s="1269"/>
      <c r="J349" s="1376"/>
      <c r="K349" s="1269"/>
      <c r="L349" s="1455"/>
      <c r="M349" s="1457"/>
      <c r="N349" s="662" t="str">
        <f>IF('別紙様式2-2（４・５月分）'!Q265="","",'別紙様式2-2（４・５月分）'!Q265)</f>
        <v/>
      </c>
      <c r="O349" s="1372"/>
      <c r="P349" s="1394"/>
      <c r="Q349" s="1508"/>
      <c r="R349" s="1392"/>
      <c r="S349" s="1398"/>
      <c r="T349" s="1463"/>
      <c r="U349" s="1571"/>
      <c r="V349" s="1467"/>
      <c r="W349" s="1469"/>
      <c r="X349" s="1539"/>
      <c r="Y349" s="1411"/>
      <c r="Z349" s="1539"/>
      <c r="AA349" s="1411"/>
      <c r="AB349" s="1539"/>
      <c r="AC349" s="1411"/>
      <c r="AD349" s="1539"/>
      <c r="AE349" s="1411"/>
      <c r="AF349" s="1411"/>
      <c r="AG349" s="1411"/>
      <c r="AH349" s="1413"/>
      <c r="AI349" s="1415"/>
      <c r="AJ349" s="1579"/>
      <c r="AK349" s="1498"/>
      <c r="AL349" s="1581"/>
      <c r="AM349" s="1589"/>
      <c r="AN349" s="1545"/>
      <c r="AO349" s="1537"/>
      <c r="AP349" s="1549"/>
      <c r="AQ349" s="1537"/>
      <c r="AR349" s="1551"/>
      <c r="AS349" s="1553"/>
      <c r="AT349" s="684" t="str">
        <f t="shared" ref="AT349" si="328">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85" t="str">
        <f>IF(基本情報入力シート!C138="","",基本情報入力シート!C138)</f>
        <v/>
      </c>
      <c r="C350" s="1261"/>
      <c r="D350" s="1261"/>
      <c r="E350" s="1261"/>
      <c r="F350" s="1262"/>
      <c r="G350" s="1267" t="str">
        <f>IF(基本情報入力シート!M138="","",基本情報入力シート!M138)</f>
        <v/>
      </c>
      <c r="H350" s="1267" t="str">
        <f>IF(基本情報入力シート!R138="","",基本情報入力シート!R138)</f>
        <v/>
      </c>
      <c r="I350" s="1267" t="str">
        <f>IF(基本情報入力シート!W138="","",基本情報入力シート!W138)</f>
        <v/>
      </c>
      <c r="J350" s="1382" t="str">
        <f>IF(基本情報入力シート!X138="","",基本情報入力シート!X138)</f>
        <v/>
      </c>
      <c r="K350" s="1267"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2" t="str">
        <f>IF('別紙様式2-3（６月以降分）'!U350="","",'別紙様式2-3（６月以降分）'!U350)</f>
        <v/>
      </c>
      <c r="V350" s="1460" t="str">
        <f>IFERROR(VLOOKUP(K350,【参考】数式用!$A$5:$AB$27,MATCH(U350,【参考】数式用!$B$4:$AB$4,0)+1,0),"")</f>
        <v/>
      </c>
      <c r="W350" s="1353" t="s">
        <v>19</v>
      </c>
      <c r="X350" s="1554">
        <f>'別紙様式2-3（６月以降分）'!X350</f>
        <v>6</v>
      </c>
      <c r="Y350" s="1357" t="s">
        <v>10</v>
      </c>
      <c r="Z350" s="1554">
        <f>'別紙様式2-3（６月以降分）'!Z350</f>
        <v>6</v>
      </c>
      <c r="AA350" s="1357" t="s">
        <v>45</v>
      </c>
      <c r="AB350" s="1554">
        <f>'別紙様式2-3（６月以降分）'!AB350</f>
        <v>7</v>
      </c>
      <c r="AC350" s="1357" t="s">
        <v>10</v>
      </c>
      <c r="AD350" s="1554">
        <f>'別紙様式2-3（６月以降分）'!AD350</f>
        <v>3</v>
      </c>
      <c r="AE350" s="1357" t="s">
        <v>2188</v>
      </c>
      <c r="AF350" s="1357" t="s">
        <v>24</v>
      </c>
      <c r="AG350" s="1357">
        <f>IF(X350&gt;=1,(AB350*12+AD350)-(X350*12+Z350)+1,"")</f>
        <v>10</v>
      </c>
      <c r="AH350" s="1363" t="s">
        <v>38</v>
      </c>
      <c r="AI350" s="1484" t="str">
        <f>'別紙様式2-3（６月以降分）'!AI350</f>
        <v/>
      </c>
      <c r="AJ350" s="1556" t="str">
        <f>'別紙様式2-3（６月以降分）'!AJ350</f>
        <v/>
      </c>
      <c r="AK350" s="1584">
        <f>'別紙様式2-3（６月以降分）'!AK350</f>
        <v>0</v>
      </c>
      <c r="AL350" s="1560" t="str">
        <f>IF('別紙様式2-3（６月以降分）'!AL350="","",'別紙様式2-3（６月以降分）'!AL350)</f>
        <v/>
      </c>
      <c r="AM350" s="1572">
        <f>'別紙様式2-3（６月以降分）'!AM350</f>
        <v>0</v>
      </c>
      <c r="AN350" s="1574"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68" t="str">
        <f>IF('別紙様式2-3（６月以降分）'!AS350="","",'別紙様式2-3（６月以降分）'!AS350)</f>
        <v/>
      </c>
      <c r="AT350" s="679" t="str">
        <f t="shared" ref="AT350" si="329">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86"/>
      <c r="C351" s="1263"/>
      <c r="D351" s="1263"/>
      <c r="E351" s="1263"/>
      <c r="F351" s="1264"/>
      <c r="G351" s="1268"/>
      <c r="H351" s="1268"/>
      <c r="I351" s="1268"/>
      <c r="J351" s="1375"/>
      <c r="K351" s="1268"/>
      <c r="L351" s="1454"/>
      <c r="M351" s="1451"/>
      <c r="N351" s="1373" t="str">
        <f>IF('別紙様式2-2（４・５月分）'!Q267="","",'別紙様式2-2（４・５月分）'!Q267)</f>
        <v/>
      </c>
      <c r="O351" s="1370"/>
      <c r="P351" s="1386"/>
      <c r="Q351" s="1387"/>
      <c r="R351" s="1388"/>
      <c r="S351" s="1396"/>
      <c r="T351" s="1417"/>
      <c r="U351" s="1563"/>
      <c r="V351" s="1461"/>
      <c r="W351" s="1354"/>
      <c r="X351" s="1555"/>
      <c r="Y351" s="1358"/>
      <c r="Z351" s="1555"/>
      <c r="AA351" s="1358"/>
      <c r="AB351" s="1555"/>
      <c r="AC351" s="1358"/>
      <c r="AD351" s="1555"/>
      <c r="AE351" s="1358"/>
      <c r="AF351" s="1358"/>
      <c r="AG351" s="1358"/>
      <c r="AH351" s="1364"/>
      <c r="AI351" s="1485"/>
      <c r="AJ351" s="1557"/>
      <c r="AK351" s="1585"/>
      <c r="AL351" s="1561"/>
      <c r="AM351" s="1573"/>
      <c r="AN351" s="1575"/>
      <c r="AO351" s="1407"/>
      <c r="AP351" s="1567"/>
      <c r="AQ351" s="1407"/>
      <c r="AR351" s="1587"/>
      <c r="AS351" s="1569"/>
      <c r="AT351" s="1535" t="str">
        <f t="shared" ref="AT351" si="330">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50"/>
      <c r="B352" s="1286"/>
      <c r="C352" s="1263"/>
      <c r="D352" s="1263"/>
      <c r="E352" s="1263"/>
      <c r="F352" s="1264"/>
      <c r="G352" s="1268"/>
      <c r="H352" s="1268"/>
      <c r="I352" s="1268"/>
      <c r="J352" s="1375"/>
      <c r="K352" s="1268"/>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0"/>
      <c r="V352" s="1466" t="str">
        <f>IFERROR(VLOOKUP(K350,【参考】数式用!$A$5:$AB$27,MATCH(U352,【参考】数式用!$B$4:$AB$4,0)+1,0),"")</f>
        <v/>
      </c>
      <c r="W352" s="1468" t="s">
        <v>19</v>
      </c>
      <c r="X352" s="1538"/>
      <c r="Y352" s="1410" t="s">
        <v>10</v>
      </c>
      <c r="Z352" s="1538"/>
      <c r="AA352" s="1410" t="s">
        <v>45</v>
      </c>
      <c r="AB352" s="1538"/>
      <c r="AC352" s="1410" t="s">
        <v>10</v>
      </c>
      <c r="AD352" s="1538"/>
      <c r="AE352" s="1410" t="s">
        <v>2188</v>
      </c>
      <c r="AF352" s="1410" t="s">
        <v>24</v>
      </c>
      <c r="AG352" s="1410" t="str">
        <f>IF(X352&gt;=1,(AB352*12+AD352)-(X352*12+Z352)+1,"")</f>
        <v/>
      </c>
      <c r="AH352" s="1412" t="s">
        <v>38</v>
      </c>
      <c r="AI352" s="1414" t="str">
        <f t="shared" ref="AI352" si="331">IFERROR(ROUNDDOWN(ROUND(L350*V352,0)*M350,0)*AG352,"")</f>
        <v/>
      </c>
      <c r="AJ352" s="1578" t="str">
        <f>IFERROR(ROUNDDOWN(ROUND((L350*(V352-AX350)),0)*M350,0)*AG352,"")</f>
        <v/>
      </c>
      <c r="AK352" s="1497" t="str">
        <f>IFERROR(ROUNDDOWN(ROUNDDOWN(ROUND(L350*VLOOKUP(K350,【参考】数式用!$A$5:$AB$27,MATCH("新加算Ⅳ",【参考】数式用!$B$4:$AB$4,0)+1,0),0)*M350,0)*AG352*0.5,0),"")</f>
        <v/>
      </c>
      <c r="AL352" s="1580"/>
      <c r="AM352" s="1588" t="str">
        <f>IFERROR(IF('別紙様式2-2（４・５月分）'!Q268="ベア加算","", IF(OR(U352="新加算Ⅰ",U352="新加算Ⅱ",U352="新加算Ⅲ",U352="新加算Ⅳ"),ROUNDDOWN(ROUND(L350*VLOOKUP(K350,【参考】数式用!$A$5:$I$27,MATCH("ベア加算",【参考】数式用!$B$4:$I$4,0)+1,0),0)*M350,0)*AG352,"")),"")</f>
        <v/>
      </c>
      <c r="AN352" s="1544"/>
      <c r="AO352" s="1536"/>
      <c r="AP352" s="1548"/>
      <c r="AQ352" s="1536"/>
      <c r="AR352" s="1550"/>
      <c r="AS352" s="1552"/>
      <c r="AT352" s="1535"/>
      <c r="AU352" s="554"/>
      <c r="AV352" s="1496" t="str">
        <f>IF(AND(AB350&lt;&gt;7,AD350&lt;&gt;3),"V列に色付け","")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69"/>
      <c r="H353" s="1269"/>
      <c r="I353" s="1269"/>
      <c r="J353" s="1376"/>
      <c r="K353" s="1269"/>
      <c r="L353" s="1455"/>
      <c r="M353" s="1452"/>
      <c r="N353" s="662" t="str">
        <f>IF('別紙様式2-2（４・５月分）'!Q268="","",'別紙様式2-2（４・５月分）'!Q268)</f>
        <v/>
      </c>
      <c r="O353" s="1372"/>
      <c r="P353" s="1394"/>
      <c r="Q353" s="1508"/>
      <c r="R353" s="1392"/>
      <c r="S353" s="1398"/>
      <c r="T353" s="1463"/>
      <c r="U353" s="1571"/>
      <c r="V353" s="1467"/>
      <c r="W353" s="1469"/>
      <c r="X353" s="1539"/>
      <c r="Y353" s="1411"/>
      <c r="Z353" s="1539"/>
      <c r="AA353" s="1411"/>
      <c r="AB353" s="1539"/>
      <c r="AC353" s="1411"/>
      <c r="AD353" s="1539"/>
      <c r="AE353" s="1411"/>
      <c r="AF353" s="1411"/>
      <c r="AG353" s="1411"/>
      <c r="AH353" s="1413"/>
      <c r="AI353" s="1415"/>
      <c r="AJ353" s="1579"/>
      <c r="AK353" s="1498"/>
      <c r="AL353" s="1581"/>
      <c r="AM353" s="1589"/>
      <c r="AN353" s="1545"/>
      <c r="AO353" s="1537"/>
      <c r="AP353" s="1549"/>
      <c r="AQ353" s="1537"/>
      <c r="AR353" s="1551"/>
      <c r="AS353" s="1553"/>
      <c r="AT353" s="684" t="str">
        <f t="shared" ref="AT353" si="332">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51">
        <v>86</v>
      </c>
      <c r="B354" s="1286" t="str">
        <f>IF(基本情報入力シート!C139="","",基本情報入力シート!C139)</f>
        <v/>
      </c>
      <c r="C354" s="1263"/>
      <c r="D354" s="1263"/>
      <c r="E354" s="1263"/>
      <c r="F354" s="1264"/>
      <c r="G354" s="1268" t="str">
        <f>IF(基本情報入力シート!M139="","",基本情報入力シート!M139)</f>
        <v/>
      </c>
      <c r="H354" s="1268" t="str">
        <f>IF(基本情報入力シート!R139="","",基本情報入力シート!R139)</f>
        <v/>
      </c>
      <c r="I354" s="1268" t="str">
        <f>IF(基本情報入力シート!W139="","",基本情報入力シート!W139)</f>
        <v/>
      </c>
      <c r="J354" s="1375" t="str">
        <f>IF(基本情報入力シート!X139="","",基本情報入力シート!X139)</f>
        <v/>
      </c>
      <c r="K354" s="1268"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2" t="str">
        <f>IF('別紙様式2-3（６月以降分）'!U354="","",'別紙様式2-3（６月以降分）'!U354)</f>
        <v/>
      </c>
      <c r="V354" s="1460" t="str">
        <f>IFERROR(VLOOKUP(K354,【参考】数式用!$A$5:$AB$27,MATCH(U354,【参考】数式用!$B$4:$AB$4,0)+1,0),"")</f>
        <v/>
      </c>
      <c r="W354" s="1353" t="s">
        <v>19</v>
      </c>
      <c r="X354" s="1554">
        <f>'別紙様式2-3（６月以降分）'!X354</f>
        <v>6</v>
      </c>
      <c r="Y354" s="1357" t="s">
        <v>10</v>
      </c>
      <c r="Z354" s="1554">
        <f>'別紙様式2-3（６月以降分）'!Z354</f>
        <v>6</v>
      </c>
      <c r="AA354" s="1357" t="s">
        <v>45</v>
      </c>
      <c r="AB354" s="1554">
        <f>'別紙様式2-3（６月以降分）'!AB354</f>
        <v>7</v>
      </c>
      <c r="AC354" s="1357" t="s">
        <v>10</v>
      </c>
      <c r="AD354" s="1554">
        <f>'別紙様式2-3（６月以降分）'!AD354</f>
        <v>3</v>
      </c>
      <c r="AE354" s="1357" t="s">
        <v>2188</v>
      </c>
      <c r="AF354" s="1357" t="s">
        <v>24</v>
      </c>
      <c r="AG354" s="1357">
        <f>IF(X354&gt;=1,(AB354*12+AD354)-(X354*12+Z354)+1,"")</f>
        <v>10</v>
      </c>
      <c r="AH354" s="1363" t="s">
        <v>38</v>
      </c>
      <c r="AI354" s="1484" t="str">
        <f>'別紙様式2-3（６月以降分）'!AI354</f>
        <v/>
      </c>
      <c r="AJ354" s="1556" t="str">
        <f>'別紙様式2-3（６月以降分）'!AJ354</f>
        <v/>
      </c>
      <c r="AK354" s="1584">
        <f>'別紙様式2-3（６月以降分）'!AK354</f>
        <v>0</v>
      </c>
      <c r="AL354" s="1560" t="str">
        <f>IF('別紙様式2-3（６月以降分）'!AL354="","",'別紙様式2-3（６月以降分）'!AL354)</f>
        <v/>
      </c>
      <c r="AM354" s="1572">
        <f>'別紙様式2-3（６月以降分）'!AM354</f>
        <v>0</v>
      </c>
      <c r="AN354" s="1574"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68" t="str">
        <f>IF('別紙様式2-3（６月以降分）'!AS354="","",'別紙様式2-3（６月以降分）'!AS354)</f>
        <v/>
      </c>
      <c r="AT354" s="679" t="str">
        <f t="shared" ref="AT354" si="333">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86"/>
      <c r="C355" s="1263"/>
      <c r="D355" s="1263"/>
      <c r="E355" s="1263"/>
      <c r="F355" s="1264"/>
      <c r="G355" s="1268"/>
      <c r="H355" s="1268"/>
      <c r="I355" s="1268"/>
      <c r="J355" s="1375"/>
      <c r="K355" s="1268"/>
      <c r="L355" s="1454"/>
      <c r="M355" s="1456"/>
      <c r="N355" s="1373" t="str">
        <f>IF('別紙様式2-2（４・５月分）'!Q270="","",'別紙様式2-2（４・５月分）'!Q270)</f>
        <v/>
      </c>
      <c r="O355" s="1370"/>
      <c r="P355" s="1386"/>
      <c r="Q355" s="1387"/>
      <c r="R355" s="1388"/>
      <c r="S355" s="1396"/>
      <c r="T355" s="1417"/>
      <c r="U355" s="1563"/>
      <c r="V355" s="1461"/>
      <c r="W355" s="1354"/>
      <c r="X355" s="1555"/>
      <c r="Y355" s="1358"/>
      <c r="Z355" s="1555"/>
      <c r="AA355" s="1358"/>
      <c r="AB355" s="1555"/>
      <c r="AC355" s="1358"/>
      <c r="AD355" s="1555"/>
      <c r="AE355" s="1358"/>
      <c r="AF355" s="1358"/>
      <c r="AG355" s="1358"/>
      <c r="AH355" s="1364"/>
      <c r="AI355" s="1485"/>
      <c r="AJ355" s="1557"/>
      <c r="AK355" s="1585"/>
      <c r="AL355" s="1561"/>
      <c r="AM355" s="1573"/>
      <c r="AN355" s="1575"/>
      <c r="AO355" s="1407"/>
      <c r="AP355" s="1567"/>
      <c r="AQ355" s="1407"/>
      <c r="AR355" s="1587"/>
      <c r="AS355" s="1569"/>
      <c r="AT355" s="1535" t="str">
        <f t="shared" ref="AT355" si="334">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50"/>
      <c r="B356" s="1286"/>
      <c r="C356" s="1263"/>
      <c r="D356" s="1263"/>
      <c r="E356" s="1263"/>
      <c r="F356" s="1264"/>
      <c r="G356" s="1268"/>
      <c r="H356" s="1268"/>
      <c r="I356" s="1268"/>
      <c r="J356" s="1375"/>
      <c r="K356" s="1268"/>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0"/>
      <c r="V356" s="1466" t="str">
        <f>IFERROR(VLOOKUP(K354,【参考】数式用!$A$5:$AB$27,MATCH(U356,【参考】数式用!$B$4:$AB$4,0)+1,0),"")</f>
        <v/>
      </c>
      <c r="W356" s="1468" t="s">
        <v>19</v>
      </c>
      <c r="X356" s="1538"/>
      <c r="Y356" s="1410" t="s">
        <v>10</v>
      </c>
      <c r="Z356" s="1538"/>
      <c r="AA356" s="1410" t="s">
        <v>45</v>
      </c>
      <c r="AB356" s="1538"/>
      <c r="AC356" s="1410" t="s">
        <v>10</v>
      </c>
      <c r="AD356" s="1538"/>
      <c r="AE356" s="1410" t="s">
        <v>2188</v>
      </c>
      <c r="AF356" s="1410" t="s">
        <v>24</v>
      </c>
      <c r="AG356" s="1410" t="str">
        <f>IF(X356&gt;=1,(AB356*12+AD356)-(X356*12+Z356)+1,"")</f>
        <v/>
      </c>
      <c r="AH356" s="1412" t="s">
        <v>38</v>
      </c>
      <c r="AI356" s="1414" t="str">
        <f t="shared" ref="AI356" si="335">IFERROR(ROUNDDOWN(ROUND(L354*V356,0)*M354,0)*AG356,"")</f>
        <v/>
      </c>
      <c r="AJ356" s="1578" t="str">
        <f>IFERROR(ROUNDDOWN(ROUND((L354*(V356-AX354)),0)*M354,0)*AG356,"")</f>
        <v/>
      </c>
      <c r="AK356" s="1497" t="str">
        <f>IFERROR(ROUNDDOWN(ROUNDDOWN(ROUND(L354*VLOOKUP(K354,【参考】数式用!$A$5:$AB$27,MATCH("新加算Ⅳ",【参考】数式用!$B$4:$AB$4,0)+1,0),0)*M354,0)*AG356*0.5,0),"")</f>
        <v/>
      </c>
      <c r="AL356" s="1580"/>
      <c r="AM356" s="1588" t="str">
        <f>IFERROR(IF('別紙様式2-2（４・５月分）'!Q271="ベア加算","", IF(OR(U356="新加算Ⅰ",U356="新加算Ⅱ",U356="新加算Ⅲ",U356="新加算Ⅳ"),ROUNDDOWN(ROUND(L354*VLOOKUP(K354,【参考】数式用!$A$5:$I$27,MATCH("ベア加算",【参考】数式用!$B$4:$I$4,0)+1,0),0)*M354,0)*AG356,"")),"")</f>
        <v/>
      </c>
      <c r="AN356" s="1544"/>
      <c r="AO356" s="1536"/>
      <c r="AP356" s="1548"/>
      <c r="AQ356" s="1536"/>
      <c r="AR356" s="1550"/>
      <c r="AS356" s="1552"/>
      <c r="AT356" s="1535"/>
      <c r="AU356" s="554"/>
      <c r="AV356" s="1496" t="str">
        <f>IF(AND(AB354&lt;&gt;7,AD354&lt;&gt;3),"V列に色付け","")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69"/>
      <c r="H357" s="1269"/>
      <c r="I357" s="1269"/>
      <c r="J357" s="1376"/>
      <c r="K357" s="1269"/>
      <c r="L357" s="1455"/>
      <c r="M357" s="1457"/>
      <c r="N357" s="662" t="str">
        <f>IF('別紙様式2-2（４・５月分）'!Q271="","",'別紙様式2-2（４・５月分）'!Q271)</f>
        <v/>
      </c>
      <c r="O357" s="1372"/>
      <c r="P357" s="1394"/>
      <c r="Q357" s="1508"/>
      <c r="R357" s="1392"/>
      <c r="S357" s="1398"/>
      <c r="T357" s="1463"/>
      <c r="U357" s="1571"/>
      <c r="V357" s="1467"/>
      <c r="W357" s="1469"/>
      <c r="X357" s="1539"/>
      <c r="Y357" s="1411"/>
      <c r="Z357" s="1539"/>
      <c r="AA357" s="1411"/>
      <c r="AB357" s="1539"/>
      <c r="AC357" s="1411"/>
      <c r="AD357" s="1539"/>
      <c r="AE357" s="1411"/>
      <c r="AF357" s="1411"/>
      <c r="AG357" s="1411"/>
      <c r="AH357" s="1413"/>
      <c r="AI357" s="1415"/>
      <c r="AJ357" s="1579"/>
      <c r="AK357" s="1498"/>
      <c r="AL357" s="1581"/>
      <c r="AM357" s="1589"/>
      <c r="AN357" s="1545"/>
      <c r="AO357" s="1537"/>
      <c r="AP357" s="1549"/>
      <c r="AQ357" s="1537"/>
      <c r="AR357" s="1551"/>
      <c r="AS357" s="1553"/>
      <c r="AT357" s="684" t="str">
        <f t="shared" ref="AT357" si="336">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85" t="str">
        <f>IF(基本情報入力シート!C140="","",基本情報入力シート!C140)</f>
        <v/>
      </c>
      <c r="C358" s="1261"/>
      <c r="D358" s="1261"/>
      <c r="E358" s="1261"/>
      <c r="F358" s="1262"/>
      <c r="G358" s="1267" t="str">
        <f>IF(基本情報入力シート!M140="","",基本情報入力シート!M140)</f>
        <v/>
      </c>
      <c r="H358" s="1267" t="str">
        <f>IF(基本情報入力シート!R140="","",基本情報入力シート!R140)</f>
        <v/>
      </c>
      <c r="I358" s="1267" t="str">
        <f>IF(基本情報入力シート!W140="","",基本情報入力シート!W140)</f>
        <v/>
      </c>
      <c r="J358" s="1382" t="str">
        <f>IF(基本情報入力シート!X140="","",基本情報入力シート!X140)</f>
        <v/>
      </c>
      <c r="K358" s="1267"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2" t="str">
        <f>IF('別紙様式2-3（６月以降分）'!U358="","",'別紙様式2-3（６月以降分）'!U358)</f>
        <v/>
      </c>
      <c r="V358" s="1460" t="str">
        <f>IFERROR(VLOOKUP(K358,【参考】数式用!$A$5:$AB$27,MATCH(U358,【参考】数式用!$B$4:$AB$4,0)+1,0),"")</f>
        <v/>
      </c>
      <c r="W358" s="1353" t="s">
        <v>19</v>
      </c>
      <c r="X358" s="1554">
        <f>'別紙様式2-3（６月以降分）'!X358</f>
        <v>6</v>
      </c>
      <c r="Y358" s="1357" t="s">
        <v>10</v>
      </c>
      <c r="Z358" s="1554">
        <f>'別紙様式2-3（６月以降分）'!Z358</f>
        <v>6</v>
      </c>
      <c r="AA358" s="1357" t="s">
        <v>45</v>
      </c>
      <c r="AB358" s="1554">
        <f>'別紙様式2-3（６月以降分）'!AB358</f>
        <v>7</v>
      </c>
      <c r="AC358" s="1357" t="s">
        <v>10</v>
      </c>
      <c r="AD358" s="1554">
        <f>'別紙様式2-3（６月以降分）'!AD358</f>
        <v>3</v>
      </c>
      <c r="AE358" s="1357" t="s">
        <v>2188</v>
      </c>
      <c r="AF358" s="1357" t="s">
        <v>24</v>
      </c>
      <c r="AG358" s="1357">
        <f>IF(X358&gt;=1,(AB358*12+AD358)-(X358*12+Z358)+1,"")</f>
        <v>10</v>
      </c>
      <c r="AH358" s="1363" t="s">
        <v>38</v>
      </c>
      <c r="AI358" s="1484" t="str">
        <f>'別紙様式2-3（６月以降分）'!AI358</f>
        <v/>
      </c>
      <c r="AJ358" s="1556" t="str">
        <f>'別紙様式2-3（６月以降分）'!AJ358</f>
        <v/>
      </c>
      <c r="AK358" s="1584">
        <f>'別紙様式2-3（６月以降分）'!AK358</f>
        <v>0</v>
      </c>
      <c r="AL358" s="1560" t="str">
        <f>IF('別紙様式2-3（６月以降分）'!AL358="","",'別紙様式2-3（６月以降分）'!AL358)</f>
        <v/>
      </c>
      <c r="AM358" s="1572">
        <f>'別紙様式2-3（６月以降分）'!AM358</f>
        <v>0</v>
      </c>
      <c r="AN358" s="1574"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68" t="str">
        <f>IF('別紙様式2-3（６月以降分）'!AS358="","",'別紙様式2-3（６月以降分）'!AS358)</f>
        <v/>
      </c>
      <c r="AT358" s="679" t="str">
        <f t="shared" ref="AT358" si="337">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86"/>
      <c r="C359" s="1263"/>
      <c r="D359" s="1263"/>
      <c r="E359" s="1263"/>
      <c r="F359" s="1264"/>
      <c r="G359" s="1268"/>
      <c r="H359" s="1268"/>
      <c r="I359" s="1268"/>
      <c r="J359" s="1375"/>
      <c r="K359" s="1268"/>
      <c r="L359" s="1454"/>
      <c r="M359" s="1451"/>
      <c r="N359" s="1373" t="str">
        <f>IF('別紙様式2-2（４・５月分）'!Q273="","",'別紙様式2-2（４・５月分）'!Q273)</f>
        <v/>
      </c>
      <c r="O359" s="1370"/>
      <c r="P359" s="1386"/>
      <c r="Q359" s="1387"/>
      <c r="R359" s="1388"/>
      <c r="S359" s="1396"/>
      <c r="T359" s="1417"/>
      <c r="U359" s="1563"/>
      <c r="V359" s="1461"/>
      <c r="W359" s="1354"/>
      <c r="X359" s="1555"/>
      <c r="Y359" s="1358"/>
      <c r="Z359" s="1555"/>
      <c r="AA359" s="1358"/>
      <c r="AB359" s="1555"/>
      <c r="AC359" s="1358"/>
      <c r="AD359" s="1555"/>
      <c r="AE359" s="1358"/>
      <c r="AF359" s="1358"/>
      <c r="AG359" s="1358"/>
      <c r="AH359" s="1364"/>
      <c r="AI359" s="1485"/>
      <c r="AJ359" s="1557"/>
      <c r="AK359" s="1585"/>
      <c r="AL359" s="1561"/>
      <c r="AM359" s="1573"/>
      <c r="AN359" s="1575"/>
      <c r="AO359" s="1407"/>
      <c r="AP359" s="1567"/>
      <c r="AQ359" s="1407"/>
      <c r="AR359" s="1587"/>
      <c r="AS359" s="1569"/>
      <c r="AT359" s="1535" t="str">
        <f t="shared" ref="AT359" si="338">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50"/>
      <c r="B360" s="1286"/>
      <c r="C360" s="1263"/>
      <c r="D360" s="1263"/>
      <c r="E360" s="1263"/>
      <c r="F360" s="1264"/>
      <c r="G360" s="1268"/>
      <c r="H360" s="1268"/>
      <c r="I360" s="1268"/>
      <c r="J360" s="1375"/>
      <c r="K360" s="1268"/>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0"/>
      <c r="V360" s="1466" t="str">
        <f>IFERROR(VLOOKUP(K358,【参考】数式用!$A$5:$AB$27,MATCH(U360,【参考】数式用!$B$4:$AB$4,0)+1,0),"")</f>
        <v/>
      </c>
      <c r="W360" s="1468" t="s">
        <v>19</v>
      </c>
      <c r="X360" s="1538"/>
      <c r="Y360" s="1410" t="s">
        <v>10</v>
      </c>
      <c r="Z360" s="1538"/>
      <c r="AA360" s="1410" t="s">
        <v>45</v>
      </c>
      <c r="AB360" s="1538"/>
      <c r="AC360" s="1410" t="s">
        <v>10</v>
      </c>
      <c r="AD360" s="1538"/>
      <c r="AE360" s="1410" t="s">
        <v>2188</v>
      </c>
      <c r="AF360" s="1410" t="s">
        <v>24</v>
      </c>
      <c r="AG360" s="1410" t="str">
        <f>IF(X360&gt;=1,(AB360*12+AD360)-(X360*12+Z360)+1,"")</f>
        <v/>
      </c>
      <c r="AH360" s="1412" t="s">
        <v>38</v>
      </c>
      <c r="AI360" s="1414" t="str">
        <f t="shared" ref="AI360" si="339">IFERROR(ROUNDDOWN(ROUND(L358*V360,0)*M358,0)*AG360,"")</f>
        <v/>
      </c>
      <c r="AJ360" s="1578" t="str">
        <f>IFERROR(ROUNDDOWN(ROUND((L358*(V360-AX358)),0)*M358,0)*AG360,"")</f>
        <v/>
      </c>
      <c r="AK360" s="1497" t="str">
        <f>IFERROR(ROUNDDOWN(ROUNDDOWN(ROUND(L358*VLOOKUP(K358,【参考】数式用!$A$5:$AB$27,MATCH("新加算Ⅳ",【参考】数式用!$B$4:$AB$4,0)+1,0),0)*M358,0)*AG360*0.5,0),"")</f>
        <v/>
      </c>
      <c r="AL360" s="1580"/>
      <c r="AM360" s="1588" t="str">
        <f>IFERROR(IF('別紙様式2-2（４・５月分）'!Q274="ベア加算","", IF(OR(U360="新加算Ⅰ",U360="新加算Ⅱ",U360="新加算Ⅲ",U360="新加算Ⅳ"),ROUNDDOWN(ROUND(L358*VLOOKUP(K358,【参考】数式用!$A$5:$I$27,MATCH("ベア加算",【参考】数式用!$B$4:$I$4,0)+1,0),0)*M358,0)*AG360,"")),"")</f>
        <v/>
      </c>
      <c r="AN360" s="1544"/>
      <c r="AO360" s="1536"/>
      <c r="AP360" s="1548"/>
      <c r="AQ360" s="1536"/>
      <c r="AR360" s="1550"/>
      <c r="AS360" s="1552"/>
      <c r="AT360" s="1535"/>
      <c r="AU360" s="554"/>
      <c r="AV360" s="1496" t="str">
        <f>IF(AND(AB358&lt;&gt;7,AD358&lt;&gt;3),"V列に色付け","")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69"/>
      <c r="H361" s="1269"/>
      <c r="I361" s="1269"/>
      <c r="J361" s="1376"/>
      <c r="K361" s="1269"/>
      <c r="L361" s="1455"/>
      <c r="M361" s="1452"/>
      <c r="N361" s="662" t="str">
        <f>IF('別紙様式2-2（４・５月分）'!Q274="","",'別紙様式2-2（４・５月分）'!Q274)</f>
        <v/>
      </c>
      <c r="O361" s="1372"/>
      <c r="P361" s="1394"/>
      <c r="Q361" s="1508"/>
      <c r="R361" s="1392"/>
      <c r="S361" s="1398"/>
      <c r="T361" s="1463"/>
      <c r="U361" s="1571"/>
      <c r="V361" s="1467"/>
      <c r="W361" s="1469"/>
      <c r="X361" s="1539"/>
      <c r="Y361" s="1411"/>
      <c r="Z361" s="1539"/>
      <c r="AA361" s="1411"/>
      <c r="AB361" s="1539"/>
      <c r="AC361" s="1411"/>
      <c r="AD361" s="1539"/>
      <c r="AE361" s="1411"/>
      <c r="AF361" s="1411"/>
      <c r="AG361" s="1411"/>
      <c r="AH361" s="1413"/>
      <c r="AI361" s="1415"/>
      <c r="AJ361" s="1579"/>
      <c r="AK361" s="1498"/>
      <c r="AL361" s="1581"/>
      <c r="AM361" s="1589"/>
      <c r="AN361" s="1545"/>
      <c r="AO361" s="1537"/>
      <c r="AP361" s="1549"/>
      <c r="AQ361" s="1537"/>
      <c r="AR361" s="1551"/>
      <c r="AS361" s="1553"/>
      <c r="AT361" s="684" t="str">
        <f t="shared" ref="AT361" si="340">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51">
        <v>88</v>
      </c>
      <c r="B362" s="1286" t="str">
        <f>IF(基本情報入力シート!C141="","",基本情報入力シート!C141)</f>
        <v/>
      </c>
      <c r="C362" s="1263"/>
      <c r="D362" s="1263"/>
      <c r="E362" s="1263"/>
      <c r="F362" s="1264"/>
      <c r="G362" s="1268" t="str">
        <f>IF(基本情報入力シート!M141="","",基本情報入力シート!M141)</f>
        <v/>
      </c>
      <c r="H362" s="1268" t="str">
        <f>IF(基本情報入力シート!R141="","",基本情報入力シート!R141)</f>
        <v/>
      </c>
      <c r="I362" s="1268" t="str">
        <f>IF(基本情報入力シート!W141="","",基本情報入力シート!W141)</f>
        <v/>
      </c>
      <c r="J362" s="1375" t="str">
        <f>IF(基本情報入力シート!X141="","",基本情報入力シート!X141)</f>
        <v/>
      </c>
      <c r="K362" s="1268"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2" t="str">
        <f>IF('別紙様式2-3（６月以降分）'!U362="","",'別紙様式2-3（６月以降分）'!U362)</f>
        <v/>
      </c>
      <c r="V362" s="1460" t="str">
        <f>IFERROR(VLOOKUP(K362,【参考】数式用!$A$5:$AB$27,MATCH(U362,【参考】数式用!$B$4:$AB$4,0)+1,0),"")</f>
        <v/>
      </c>
      <c r="W362" s="1353" t="s">
        <v>19</v>
      </c>
      <c r="X362" s="1554">
        <f>'別紙様式2-3（６月以降分）'!X362</f>
        <v>6</v>
      </c>
      <c r="Y362" s="1357" t="s">
        <v>10</v>
      </c>
      <c r="Z362" s="1554">
        <f>'別紙様式2-3（６月以降分）'!Z362</f>
        <v>6</v>
      </c>
      <c r="AA362" s="1357" t="s">
        <v>45</v>
      </c>
      <c r="AB362" s="1554">
        <f>'別紙様式2-3（６月以降分）'!AB362</f>
        <v>7</v>
      </c>
      <c r="AC362" s="1357" t="s">
        <v>10</v>
      </c>
      <c r="AD362" s="1554">
        <f>'別紙様式2-3（６月以降分）'!AD362</f>
        <v>3</v>
      </c>
      <c r="AE362" s="1357" t="s">
        <v>2188</v>
      </c>
      <c r="AF362" s="1357" t="s">
        <v>24</v>
      </c>
      <c r="AG362" s="1357">
        <f>IF(X362&gt;=1,(AB362*12+AD362)-(X362*12+Z362)+1,"")</f>
        <v>10</v>
      </c>
      <c r="AH362" s="1363" t="s">
        <v>38</v>
      </c>
      <c r="AI362" s="1484" t="str">
        <f>'別紙様式2-3（６月以降分）'!AI362</f>
        <v/>
      </c>
      <c r="AJ362" s="1556" t="str">
        <f>'別紙様式2-3（６月以降分）'!AJ362</f>
        <v/>
      </c>
      <c r="AK362" s="1584">
        <f>'別紙様式2-3（６月以降分）'!AK362</f>
        <v>0</v>
      </c>
      <c r="AL362" s="1560" t="str">
        <f>IF('別紙様式2-3（６月以降分）'!AL362="","",'別紙様式2-3（６月以降分）'!AL362)</f>
        <v/>
      </c>
      <c r="AM362" s="1572">
        <f>'別紙様式2-3（６月以降分）'!AM362</f>
        <v>0</v>
      </c>
      <c r="AN362" s="1574"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68" t="str">
        <f>IF('別紙様式2-3（６月以降分）'!AS362="","",'別紙様式2-3（６月以降分）'!AS362)</f>
        <v/>
      </c>
      <c r="AT362" s="679" t="str">
        <f t="shared" ref="AT362" si="341">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86"/>
      <c r="C363" s="1263"/>
      <c r="D363" s="1263"/>
      <c r="E363" s="1263"/>
      <c r="F363" s="1264"/>
      <c r="G363" s="1268"/>
      <c r="H363" s="1268"/>
      <c r="I363" s="1268"/>
      <c r="J363" s="1375"/>
      <c r="K363" s="1268"/>
      <c r="L363" s="1454"/>
      <c r="M363" s="1456"/>
      <c r="N363" s="1373" t="str">
        <f>IF('別紙様式2-2（４・５月分）'!Q276="","",'別紙様式2-2（４・５月分）'!Q276)</f>
        <v/>
      </c>
      <c r="O363" s="1370"/>
      <c r="P363" s="1386"/>
      <c r="Q363" s="1387"/>
      <c r="R363" s="1388"/>
      <c r="S363" s="1396"/>
      <c r="T363" s="1417"/>
      <c r="U363" s="1563"/>
      <c r="V363" s="1461"/>
      <c r="W363" s="1354"/>
      <c r="X363" s="1555"/>
      <c r="Y363" s="1358"/>
      <c r="Z363" s="1555"/>
      <c r="AA363" s="1358"/>
      <c r="AB363" s="1555"/>
      <c r="AC363" s="1358"/>
      <c r="AD363" s="1555"/>
      <c r="AE363" s="1358"/>
      <c r="AF363" s="1358"/>
      <c r="AG363" s="1358"/>
      <c r="AH363" s="1364"/>
      <c r="AI363" s="1485"/>
      <c r="AJ363" s="1557"/>
      <c r="AK363" s="1585"/>
      <c r="AL363" s="1561"/>
      <c r="AM363" s="1573"/>
      <c r="AN363" s="1575"/>
      <c r="AO363" s="1407"/>
      <c r="AP363" s="1567"/>
      <c r="AQ363" s="1407"/>
      <c r="AR363" s="1587"/>
      <c r="AS363" s="1569"/>
      <c r="AT363" s="1535" t="str">
        <f t="shared" ref="AT363" si="342">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50"/>
      <c r="B364" s="1286"/>
      <c r="C364" s="1263"/>
      <c r="D364" s="1263"/>
      <c r="E364" s="1263"/>
      <c r="F364" s="1264"/>
      <c r="G364" s="1268"/>
      <c r="H364" s="1268"/>
      <c r="I364" s="1268"/>
      <c r="J364" s="1375"/>
      <c r="K364" s="1268"/>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0"/>
      <c r="V364" s="1466" t="str">
        <f>IFERROR(VLOOKUP(K362,【参考】数式用!$A$5:$AB$27,MATCH(U364,【参考】数式用!$B$4:$AB$4,0)+1,0),"")</f>
        <v/>
      </c>
      <c r="W364" s="1468" t="s">
        <v>19</v>
      </c>
      <c r="X364" s="1538"/>
      <c r="Y364" s="1410" t="s">
        <v>10</v>
      </c>
      <c r="Z364" s="1538"/>
      <c r="AA364" s="1410" t="s">
        <v>45</v>
      </c>
      <c r="AB364" s="1538"/>
      <c r="AC364" s="1410" t="s">
        <v>10</v>
      </c>
      <c r="AD364" s="1538"/>
      <c r="AE364" s="1410" t="s">
        <v>2188</v>
      </c>
      <c r="AF364" s="1410" t="s">
        <v>24</v>
      </c>
      <c r="AG364" s="1410" t="str">
        <f>IF(X364&gt;=1,(AB364*12+AD364)-(X364*12+Z364)+1,"")</f>
        <v/>
      </c>
      <c r="AH364" s="1412" t="s">
        <v>38</v>
      </c>
      <c r="AI364" s="1414" t="str">
        <f t="shared" ref="AI364" si="343">IFERROR(ROUNDDOWN(ROUND(L362*V364,0)*M362,0)*AG364,"")</f>
        <v/>
      </c>
      <c r="AJ364" s="1578" t="str">
        <f>IFERROR(ROUNDDOWN(ROUND((L362*(V364-AX362)),0)*M362,0)*AG364,"")</f>
        <v/>
      </c>
      <c r="AK364" s="1497" t="str">
        <f>IFERROR(ROUNDDOWN(ROUNDDOWN(ROUND(L362*VLOOKUP(K362,【参考】数式用!$A$5:$AB$27,MATCH("新加算Ⅳ",【参考】数式用!$B$4:$AB$4,0)+1,0),0)*M362,0)*AG364*0.5,0),"")</f>
        <v/>
      </c>
      <c r="AL364" s="1580"/>
      <c r="AM364" s="1588" t="str">
        <f>IFERROR(IF('別紙様式2-2（４・５月分）'!Q277="ベア加算","", IF(OR(U364="新加算Ⅰ",U364="新加算Ⅱ",U364="新加算Ⅲ",U364="新加算Ⅳ"),ROUNDDOWN(ROUND(L362*VLOOKUP(K362,【参考】数式用!$A$5:$I$27,MATCH("ベア加算",【参考】数式用!$B$4:$I$4,0)+1,0),0)*M362,0)*AG364,"")),"")</f>
        <v/>
      </c>
      <c r="AN364" s="1544"/>
      <c r="AO364" s="1536"/>
      <c r="AP364" s="1548"/>
      <c r="AQ364" s="1536"/>
      <c r="AR364" s="1550"/>
      <c r="AS364" s="1552"/>
      <c r="AT364" s="1535"/>
      <c r="AU364" s="554"/>
      <c r="AV364" s="1496" t="str">
        <f>IF(AND(AB362&lt;&gt;7,AD362&lt;&gt;3),"V列に色付け","")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69"/>
      <c r="H365" s="1269"/>
      <c r="I365" s="1269"/>
      <c r="J365" s="1376"/>
      <c r="K365" s="1269"/>
      <c r="L365" s="1455"/>
      <c r="M365" s="1457"/>
      <c r="N365" s="662" t="str">
        <f>IF('別紙様式2-2（４・５月分）'!Q277="","",'別紙様式2-2（４・５月分）'!Q277)</f>
        <v/>
      </c>
      <c r="O365" s="1372"/>
      <c r="P365" s="1394"/>
      <c r="Q365" s="1508"/>
      <c r="R365" s="1392"/>
      <c r="S365" s="1398"/>
      <c r="T365" s="1463"/>
      <c r="U365" s="1571"/>
      <c r="V365" s="1467"/>
      <c r="W365" s="1469"/>
      <c r="X365" s="1539"/>
      <c r="Y365" s="1411"/>
      <c r="Z365" s="1539"/>
      <c r="AA365" s="1411"/>
      <c r="AB365" s="1539"/>
      <c r="AC365" s="1411"/>
      <c r="AD365" s="1539"/>
      <c r="AE365" s="1411"/>
      <c r="AF365" s="1411"/>
      <c r="AG365" s="1411"/>
      <c r="AH365" s="1413"/>
      <c r="AI365" s="1415"/>
      <c r="AJ365" s="1579"/>
      <c r="AK365" s="1498"/>
      <c r="AL365" s="1581"/>
      <c r="AM365" s="1589"/>
      <c r="AN365" s="1545"/>
      <c r="AO365" s="1537"/>
      <c r="AP365" s="1549"/>
      <c r="AQ365" s="1537"/>
      <c r="AR365" s="1551"/>
      <c r="AS365" s="1553"/>
      <c r="AT365" s="684" t="str">
        <f t="shared" ref="AT365" si="344">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85" t="str">
        <f>IF(基本情報入力シート!C142="","",基本情報入力シート!C142)</f>
        <v/>
      </c>
      <c r="C366" s="1261"/>
      <c r="D366" s="1261"/>
      <c r="E366" s="1261"/>
      <c r="F366" s="1262"/>
      <c r="G366" s="1267" t="str">
        <f>IF(基本情報入力シート!M142="","",基本情報入力シート!M142)</f>
        <v/>
      </c>
      <c r="H366" s="1267" t="str">
        <f>IF(基本情報入力シート!R142="","",基本情報入力シート!R142)</f>
        <v/>
      </c>
      <c r="I366" s="1267" t="str">
        <f>IF(基本情報入力シート!W142="","",基本情報入力シート!W142)</f>
        <v/>
      </c>
      <c r="J366" s="1382" t="str">
        <f>IF(基本情報入力シート!X142="","",基本情報入力シート!X142)</f>
        <v/>
      </c>
      <c r="K366" s="1267"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2" t="str">
        <f>IF('別紙様式2-3（６月以降分）'!U366="","",'別紙様式2-3（６月以降分）'!U366)</f>
        <v/>
      </c>
      <c r="V366" s="1460" t="str">
        <f>IFERROR(VLOOKUP(K366,【参考】数式用!$A$5:$AB$27,MATCH(U366,【参考】数式用!$B$4:$AB$4,0)+1,0),"")</f>
        <v/>
      </c>
      <c r="W366" s="1353" t="s">
        <v>19</v>
      </c>
      <c r="X366" s="1554">
        <f>'別紙様式2-3（６月以降分）'!X366</f>
        <v>6</v>
      </c>
      <c r="Y366" s="1357" t="s">
        <v>10</v>
      </c>
      <c r="Z366" s="1554">
        <f>'別紙様式2-3（６月以降分）'!Z366</f>
        <v>6</v>
      </c>
      <c r="AA366" s="1357" t="s">
        <v>45</v>
      </c>
      <c r="AB366" s="1554">
        <f>'別紙様式2-3（６月以降分）'!AB366</f>
        <v>7</v>
      </c>
      <c r="AC366" s="1357" t="s">
        <v>10</v>
      </c>
      <c r="AD366" s="1554">
        <f>'別紙様式2-3（６月以降分）'!AD366</f>
        <v>3</v>
      </c>
      <c r="AE366" s="1357" t="s">
        <v>2188</v>
      </c>
      <c r="AF366" s="1357" t="s">
        <v>24</v>
      </c>
      <c r="AG366" s="1357">
        <f>IF(X366&gt;=1,(AB366*12+AD366)-(X366*12+Z366)+1,"")</f>
        <v>10</v>
      </c>
      <c r="AH366" s="1363" t="s">
        <v>38</v>
      </c>
      <c r="AI366" s="1484" t="str">
        <f>'別紙様式2-3（６月以降分）'!AI366</f>
        <v/>
      </c>
      <c r="AJ366" s="1556" t="str">
        <f>'別紙様式2-3（６月以降分）'!AJ366</f>
        <v/>
      </c>
      <c r="AK366" s="1584">
        <f>'別紙様式2-3（６月以降分）'!AK366</f>
        <v>0</v>
      </c>
      <c r="AL366" s="1560" t="str">
        <f>IF('別紙様式2-3（６月以降分）'!AL366="","",'別紙様式2-3（６月以降分）'!AL366)</f>
        <v/>
      </c>
      <c r="AM366" s="1572">
        <f>'別紙様式2-3（６月以降分）'!AM366</f>
        <v>0</v>
      </c>
      <c r="AN366" s="1574"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68" t="str">
        <f>IF('別紙様式2-3（６月以降分）'!AS366="","",'別紙様式2-3（６月以降分）'!AS366)</f>
        <v/>
      </c>
      <c r="AT366" s="679" t="str">
        <f t="shared" ref="AT366" si="345">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86"/>
      <c r="C367" s="1263"/>
      <c r="D367" s="1263"/>
      <c r="E367" s="1263"/>
      <c r="F367" s="1264"/>
      <c r="G367" s="1268"/>
      <c r="H367" s="1268"/>
      <c r="I367" s="1268"/>
      <c r="J367" s="1375"/>
      <c r="K367" s="1268"/>
      <c r="L367" s="1454"/>
      <c r="M367" s="1451"/>
      <c r="N367" s="1373" t="str">
        <f>IF('別紙様式2-2（４・５月分）'!Q279="","",'別紙様式2-2（４・５月分）'!Q279)</f>
        <v/>
      </c>
      <c r="O367" s="1370"/>
      <c r="P367" s="1386"/>
      <c r="Q367" s="1387"/>
      <c r="R367" s="1388"/>
      <c r="S367" s="1396"/>
      <c r="T367" s="1417"/>
      <c r="U367" s="1563"/>
      <c r="V367" s="1461"/>
      <c r="W367" s="1354"/>
      <c r="X367" s="1555"/>
      <c r="Y367" s="1358"/>
      <c r="Z367" s="1555"/>
      <c r="AA367" s="1358"/>
      <c r="AB367" s="1555"/>
      <c r="AC367" s="1358"/>
      <c r="AD367" s="1555"/>
      <c r="AE367" s="1358"/>
      <c r="AF367" s="1358"/>
      <c r="AG367" s="1358"/>
      <c r="AH367" s="1364"/>
      <c r="AI367" s="1485"/>
      <c r="AJ367" s="1557"/>
      <c r="AK367" s="1585"/>
      <c r="AL367" s="1561"/>
      <c r="AM367" s="1573"/>
      <c r="AN367" s="1575"/>
      <c r="AO367" s="1407"/>
      <c r="AP367" s="1567"/>
      <c r="AQ367" s="1407"/>
      <c r="AR367" s="1587"/>
      <c r="AS367" s="1569"/>
      <c r="AT367" s="1535" t="str">
        <f t="shared" ref="AT367" si="346">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50"/>
      <c r="B368" s="1286"/>
      <c r="C368" s="1263"/>
      <c r="D368" s="1263"/>
      <c r="E368" s="1263"/>
      <c r="F368" s="1264"/>
      <c r="G368" s="1268"/>
      <c r="H368" s="1268"/>
      <c r="I368" s="1268"/>
      <c r="J368" s="1375"/>
      <c r="K368" s="1268"/>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0"/>
      <c r="V368" s="1466" t="str">
        <f>IFERROR(VLOOKUP(K366,【参考】数式用!$A$5:$AB$27,MATCH(U368,【参考】数式用!$B$4:$AB$4,0)+1,0),"")</f>
        <v/>
      </c>
      <c r="W368" s="1468" t="s">
        <v>19</v>
      </c>
      <c r="X368" s="1538"/>
      <c r="Y368" s="1410" t="s">
        <v>10</v>
      </c>
      <c r="Z368" s="1538"/>
      <c r="AA368" s="1410" t="s">
        <v>45</v>
      </c>
      <c r="AB368" s="1538"/>
      <c r="AC368" s="1410" t="s">
        <v>10</v>
      </c>
      <c r="AD368" s="1538"/>
      <c r="AE368" s="1410" t="s">
        <v>2188</v>
      </c>
      <c r="AF368" s="1410" t="s">
        <v>24</v>
      </c>
      <c r="AG368" s="1410" t="str">
        <f>IF(X368&gt;=1,(AB368*12+AD368)-(X368*12+Z368)+1,"")</f>
        <v/>
      </c>
      <c r="AH368" s="1412" t="s">
        <v>38</v>
      </c>
      <c r="AI368" s="1414" t="str">
        <f t="shared" ref="AI368" si="347">IFERROR(ROUNDDOWN(ROUND(L366*V368,0)*M366,0)*AG368,"")</f>
        <v/>
      </c>
      <c r="AJ368" s="1578" t="str">
        <f>IFERROR(ROUNDDOWN(ROUND((L366*(V368-AX366)),0)*M366,0)*AG368,"")</f>
        <v/>
      </c>
      <c r="AK368" s="1497" t="str">
        <f>IFERROR(ROUNDDOWN(ROUNDDOWN(ROUND(L366*VLOOKUP(K366,【参考】数式用!$A$5:$AB$27,MATCH("新加算Ⅳ",【参考】数式用!$B$4:$AB$4,0)+1,0),0)*M366,0)*AG368*0.5,0),"")</f>
        <v/>
      </c>
      <c r="AL368" s="1580"/>
      <c r="AM368" s="1588" t="str">
        <f>IFERROR(IF('別紙様式2-2（４・５月分）'!Q280="ベア加算","", IF(OR(U368="新加算Ⅰ",U368="新加算Ⅱ",U368="新加算Ⅲ",U368="新加算Ⅳ"),ROUNDDOWN(ROUND(L366*VLOOKUP(K366,【参考】数式用!$A$5:$I$27,MATCH("ベア加算",【参考】数式用!$B$4:$I$4,0)+1,0),0)*M366,0)*AG368,"")),"")</f>
        <v/>
      </c>
      <c r="AN368" s="1544"/>
      <c r="AO368" s="1536"/>
      <c r="AP368" s="1548"/>
      <c r="AQ368" s="1536"/>
      <c r="AR368" s="1550"/>
      <c r="AS368" s="1552"/>
      <c r="AT368" s="1535"/>
      <c r="AU368" s="554"/>
      <c r="AV368" s="1496" t="str">
        <f>IF(AND(AB366&lt;&gt;7,AD366&lt;&gt;3),"V列に色付け","")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69"/>
      <c r="H369" s="1269"/>
      <c r="I369" s="1269"/>
      <c r="J369" s="1376"/>
      <c r="K369" s="1269"/>
      <c r="L369" s="1455"/>
      <c r="M369" s="1452"/>
      <c r="N369" s="662" t="str">
        <f>IF('別紙様式2-2（４・５月分）'!Q280="","",'別紙様式2-2（４・５月分）'!Q280)</f>
        <v/>
      </c>
      <c r="O369" s="1372"/>
      <c r="P369" s="1394"/>
      <c r="Q369" s="1508"/>
      <c r="R369" s="1392"/>
      <c r="S369" s="1398"/>
      <c r="T369" s="1463"/>
      <c r="U369" s="1571"/>
      <c r="V369" s="1467"/>
      <c r="W369" s="1469"/>
      <c r="X369" s="1539"/>
      <c r="Y369" s="1411"/>
      <c r="Z369" s="1539"/>
      <c r="AA369" s="1411"/>
      <c r="AB369" s="1539"/>
      <c r="AC369" s="1411"/>
      <c r="AD369" s="1539"/>
      <c r="AE369" s="1411"/>
      <c r="AF369" s="1411"/>
      <c r="AG369" s="1411"/>
      <c r="AH369" s="1413"/>
      <c r="AI369" s="1415"/>
      <c r="AJ369" s="1579"/>
      <c r="AK369" s="1498"/>
      <c r="AL369" s="1581"/>
      <c r="AM369" s="1589"/>
      <c r="AN369" s="1545"/>
      <c r="AO369" s="1537"/>
      <c r="AP369" s="1549"/>
      <c r="AQ369" s="1537"/>
      <c r="AR369" s="1551"/>
      <c r="AS369" s="1553"/>
      <c r="AT369" s="684" t="str">
        <f t="shared" ref="AT369" si="348">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51">
        <v>90</v>
      </c>
      <c r="B370" s="1286" t="str">
        <f>IF(基本情報入力シート!C143="","",基本情報入力シート!C143)</f>
        <v/>
      </c>
      <c r="C370" s="1263"/>
      <c r="D370" s="1263"/>
      <c r="E370" s="1263"/>
      <c r="F370" s="1264"/>
      <c r="G370" s="1268" t="str">
        <f>IF(基本情報入力シート!M143="","",基本情報入力シート!M143)</f>
        <v/>
      </c>
      <c r="H370" s="1268" t="str">
        <f>IF(基本情報入力シート!R143="","",基本情報入力シート!R143)</f>
        <v/>
      </c>
      <c r="I370" s="1268" t="str">
        <f>IF(基本情報入力シート!W143="","",基本情報入力シート!W143)</f>
        <v/>
      </c>
      <c r="J370" s="1375" t="str">
        <f>IF(基本情報入力シート!X143="","",基本情報入力シート!X143)</f>
        <v/>
      </c>
      <c r="K370" s="1268"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2" t="str">
        <f>IF('別紙様式2-3（６月以降分）'!U370="","",'別紙様式2-3（６月以降分）'!U370)</f>
        <v/>
      </c>
      <c r="V370" s="1460" t="str">
        <f>IFERROR(VLOOKUP(K370,【参考】数式用!$A$5:$AB$27,MATCH(U370,【参考】数式用!$B$4:$AB$4,0)+1,0),"")</f>
        <v/>
      </c>
      <c r="W370" s="1353" t="s">
        <v>19</v>
      </c>
      <c r="X370" s="1554">
        <f>'別紙様式2-3（６月以降分）'!X370</f>
        <v>6</v>
      </c>
      <c r="Y370" s="1357" t="s">
        <v>10</v>
      </c>
      <c r="Z370" s="1554">
        <f>'別紙様式2-3（６月以降分）'!Z370</f>
        <v>6</v>
      </c>
      <c r="AA370" s="1357" t="s">
        <v>45</v>
      </c>
      <c r="AB370" s="1554">
        <f>'別紙様式2-3（６月以降分）'!AB370</f>
        <v>7</v>
      </c>
      <c r="AC370" s="1357" t="s">
        <v>10</v>
      </c>
      <c r="AD370" s="1554">
        <f>'別紙様式2-3（６月以降分）'!AD370</f>
        <v>3</v>
      </c>
      <c r="AE370" s="1357" t="s">
        <v>2188</v>
      </c>
      <c r="AF370" s="1357" t="s">
        <v>24</v>
      </c>
      <c r="AG370" s="1357">
        <f>IF(X370&gt;=1,(AB370*12+AD370)-(X370*12+Z370)+1,"")</f>
        <v>10</v>
      </c>
      <c r="AH370" s="1363" t="s">
        <v>38</v>
      </c>
      <c r="AI370" s="1484" t="str">
        <f>'別紙様式2-3（６月以降分）'!AI370</f>
        <v/>
      </c>
      <c r="AJ370" s="1556" t="str">
        <f>'別紙様式2-3（６月以降分）'!AJ370</f>
        <v/>
      </c>
      <c r="AK370" s="1584">
        <f>'別紙様式2-3（６月以降分）'!AK370</f>
        <v>0</v>
      </c>
      <c r="AL370" s="1560" t="str">
        <f>IF('別紙様式2-3（６月以降分）'!AL370="","",'別紙様式2-3（６月以降分）'!AL370)</f>
        <v/>
      </c>
      <c r="AM370" s="1572">
        <f>'別紙様式2-3（６月以降分）'!AM370</f>
        <v>0</v>
      </c>
      <c r="AN370" s="1574"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68" t="str">
        <f>IF('別紙様式2-3（６月以降分）'!AS370="","",'別紙様式2-3（６月以降分）'!AS370)</f>
        <v/>
      </c>
      <c r="AT370" s="679" t="str">
        <f t="shared" ref="AT370" si="349">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86"/>
      <c r="C371" s="1263"/>
      <c r="D371" s="1263"/>
      <c r="E371" s="1263"/>
      <c r="F371" s="1264"/>
      <c r="G371" s="1268"/>
      <c r="H371" s="1268"/>
      <c r="I371" s="1268"/>
      <c r="J371" s="1375"/>
      <c r="K371" s="1268"/>
      <c r="L371" s="1454"/>
      <c r="M371" s="1456"/>
      <c r="N371" s="1373" t="str">
        <f>IF('別紙様式2-2（４・５月分）'!Q282="","",'別紙様式2-2（４・５月分）'!Q282)</f>
        <v/>
      </c>
      <c r="O371" s="1370"/>
      <c r="P371" s="1386"/>
      <c r="Q371" s="1387"/>
      <c r="R371" s="1388"/>
      <c r="S371" s="1396"/>
      <c r="T371" s="1417"/>
      <c r="U371" s="1563"/>
      <c r="V371" s="1461"/>
      <c r="W371" s="1354"/>
      <c r="X371" s="1555"/>
      <c r="Y371" s="1358"/>
      <c r="Z371" s="1555"/>
      <c r="AA371" s="1358"/>
      <c r="AB371" s="1555"/>
      <c r="AC371" s="1358"/>
      <c r="AD371" s="1555"/>
      <c r="AE371" s="1358"/>
      <c r="AF371" s="1358"/>
      <c r="AG371" s="1358"/>
      <c r="AH371" s="1364"/>
      <c r="AI371" s="1485"/>
      <c r="AJ371" s="1557"/>
      <c r="AK371" s="1585"/>
      <c r="AL371" s="1561"/>
      <c r="AM371" s="1573"/>
      <c r="AN371" s="1575"/>
      <c r="AO371" s="1407"/>
      <c r="AP371" s="1567"/>
      <c r="AQ371" s="1407"/>
      <c r="AR371" s="1587"/>
      <c r="AS371" s="1569"/>
      <c r="AT371" s="1535" t="str">
        <f t="shared" ref="AT371" si="350">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50"/>
      <c r="B372" s="1286"/>
      <c r="C372" s="1263"/>
      <c r="D372" s="1263"/>
      <c r="E372" s="1263"/>
      <c r="F372" s="1264"/>
      <c r="G372" s="1268"/>
      <c r="H372" s="1268"/>
      <c r="I372" s="1268"/>
      <c r="J372" s="1375"/>
      <c r="K372" s="1268"/>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0"/>
      <c r="V372" s="1466" t="str">
        <f>IFERROR(VLOOKUP(K370,【参考】数式用!$A$5:$AB$27,MATCH(U372,【参考】数式用!$B$4:$AB$4,0)+1,0),"")</f>
        <v/>
      </c>
      <c r="W372" s="1468" t="s">
        <v>19</v>
      </c>
      <c r="X372" s="1538"/>
      <c r="Y372" s="1410" t="s">
        <v>10</v>
      </c>
      <c r="Z372" s="1538"/>
      <c r="AA372" s="1410" t="s">
        <v>45</v>
      </c>
      <c r="AB372" s="1538"/>
      <c r="AC372" s="1410" t="s">
        <v>10</v>
      </c>
      <c r="AD372" s="1538"/>
      <c r="AE372" s="1410" t="s">
        <v>2188</v>
      </c>
      <c r="AF372" s="1410" t="s">
        <v>24</v>
      </c>
      <c r="AG372" s="1410" t="str">
        <f>IF(X372&gt;=1,(AB372*12+AD372)-(X372*12+Z372)+1,"")</f>
        <v/>
      </c>
      <c r="AH372" s="1412" t="s">
        <v>38</v>
      </c>
      <c r="AI372" s="1414" t="str">
        <f t="shared" ref="AI372" si="351">IFERROR(ROUNDDOWN(ROUND(L370*V372,0)*M370,0)*AG372,"")</f>
        <v/>
      </c>
      <c r="AJ372" s="1578" t="str">
        <f>IFERROR(ROUNDDOWN(ROUND((L370*(V372-AX370)),0)*M370,0)*AG372,"")</f>
        <v/>
      </c>
      <c r="AK372" s="1497" t="str">
        <f>IFERROR(ROUNDDOWN(ROUNDDOWN(ROUND(L370*VLOOKUP(K370,【参考】数式用!$A$5:$AB$27,MATCH("新加算Ⅳ",【参考】数式用!$B$4:$AB$4,0)+1,0),0)*M370,0)*AG372*0.5,0),"")</f>
        <v/>
      </c>
      <c r="AL372" s="1580"/>
      <c r="AM372" s="1588" t="str">
        <f>IFERROR(IF('別紙様式2-2（４・５月分）'!Q283="ベア加算","", IF(OR(U372="新加算Ⅰ",U372="新加算Ⅱ",U372="新加算Ⅲ",U372="新加算Ⅳ"),ROUNDDOWN(ROUND(L370*VLOOKUP(K370,【参考】数式用!$A$5:$I$27,MATCH("ベア加算",【参考】数式用!$B$4:$I$4,0)+1,0),0)*M370,0)*AG372,"")),"")</f>
        <v/>
      </c>
      <c r="AN372" s="1544"/>
      <c r="AO372" s="1536"/>
      <c r="AP372" s="1548"/>
      <c r="AQ372" s="1536"/>
      <c r="AR372" s="1550"/>
      <c r="AS372" s="1552"/>
      <c r="AT372" s="1535"/>
      <c r="AU372" s="554"/>
      <c r="AV372" s="1496" t="str">
        <f>IF(AND(AB370&lt;&gt;7,AD370&lt;&gt;3),"V列に色付け","")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69"/>
      <c r="H373" s="1269"/>
      <c r="I373" s="1269"/>
      <c r="J373" s="1376"/>
      <c r="K373" s="1269"/>
      <c r="L373" s="1455"/>
      <c r="M373" s="1457"/>
      <c r="N373" s="662" t="str">
        <f>IF('別紙様式2-2（４・５月分）'!Q283="","",'別紙様式2-2（４・５月分）'!Q283)</f>
        <v/>
      </c>
      <c r="O373" s="1372"/>
      <c r="P373" s="1394"/>
      <c r="Q373" s="1508"/>
      <c r="R373" s="1392"/>
      <c r="S373" s="1398"/>
      <c r="T373" s="1463"/>
      <c r="U373" s="1571"/>
      <c r="V373" s="1467"/>
      <c r="W373" s="1469"/>
      <c r="X373" s="1539"/>
      <c r="Y373" s="1411"/>
      <c r="Z373" s="1539"/>
      <c r="AA373" s="1411"/>
      <c r="AB373" s="1539"/>
      <c r="AC373" s="1411"/>
      <c r="AD373" s="1539"/>
      <c r="AE373" s="1411"/>
      <c r="AF373" s="1411"/>
      <c r="AG373" s="1411"/>
      <c r="AH373" s="1413"/>
      <c r="AI373" s="1415"/>
      <c r="AJ373" s="1579"/>
      <c r="AK373" s="1498"/>
      <c r="AL373" s="1581"/>
      <c r="AM373" s="1589"/>
      <c r="AN373" s="1545"/>
      <c r="AO373" s="1537"/>
      <c r="AP373" s="1549"/>
      <c r="AQ373" s="1537"/>
      <c r="AR373" s="1551"/>
      <c r="AS373" s="1553"/>
      <c r="AT373" s="684" t="str">
        <f t="shared" ref="AT373" si="352">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86" t="str">
        <f>IF(基本情報入力シート!C144="","",基本情報入力シート!C144)</f>
        <v/>
      </c>
      <c r="C374" s="1263"/>
      <c r="D374" s="1263"/>
      <c r="E374" s="1263"/>
      <c r="F374" s="1264"/>
      <c r="G374" s="1268" t="str">
        <f>IF(基本情報入力シート!M144="","",基本情報入力シート!M144)</f>
        <v/>
      </c>
      <c r="H374" s="1268" t="str">
        <f>IF(基本情報入力シート!R144="","",基本情報入力シート!R144)</f>
        <v/>
      </c>
      <c r="I374" s="1268" t="str">
        <f>IF(基本情報入力シート!W144="","",基本情報入力シート!W144)</f>
        <v/>
      </c>
      <c r="J374" s="1375" t="str">
        <f>IF(基本情報入力シート!X144="","",基本情報入力シート!X144)</f>
        <v/>
      </c>
      <c r="K374" s="1268"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2" t="str">
        <f>IF('別紙様式2-3（６月以降分）'!U374="","",'別紙様式2-3（６月以降分）'!U374)</f>
        <v/>
      </c>
      <c r="V374" s="1460" t="str">
        <f>IFERROR(VLOOKUP(K374,【参考】数式用!$A$5:$AB$27,MATCH(U374,【参考】数式用!$B$4:$AB$4,0)+1,0),"")</f>
        <v/>
      </c>
      <c r="W374" s="1353" t="s">
        <v>19</v>
      </c>
      <c r="X374" s="1554">
        <f>'別紙様式2-3（６月以降分）'!X374</f>
        <v>6</v>
      </c>
      <c r="Y374" s="1357" t="s">
        <v>10</v>
      </c>
      <c r="Z374" s="1554">
        <f>'別紙様式2-3（６月以降分）'!Z374</f>
        <v>6</v>
      </c>
      <c r="AA374" s="1357" t="s">
        <v>45</v>
      </c>
      <c r="AB374" s="1554">
        <f>'別紙様式2-3（６月以降分）'!AB374</f>
        <v>7</v>
      </c>
      <c r="AC374" s="1357" t="s">
        <v>10</v>
      </c>
      <c r="AD374" s="1554">
        <f>'別紙様式2-3（６月以降分）'!AD374</f>
        <v>3</v>
      </c>
      <c r="AE374" s="1357" t="s">
        <v>2188</v>
      </c>
      <c r="AF374" s="1357" t="s">
        <v>24</v>
      </c>
      <c r="AG374" s="1357">
        <f>IF(X374&gt;=1,(AB374*12+AD374)-(X374*12+Z374)+1,"")</f>
        <v>10</v>
      </c>
      <c r="AH374" s="1363" t="s">
        <v>38</v>
      </c>
      <c r="AI374" s="1484" t="str">
        <f>'別紙様式2-3（６月以降分）'!AI374</f>
        <v/>
      </c>
      <c r="AJ374" s="1556" t="str">
        <f>'別紙様式2-3（６月以降分）'!AJ374</f>
        <v/>
      </c>
      <c r="AK374" s="1584">
        <f>'別紙様式2-3（６月以降分）'!AK374</f>
        <v>0</v>
      </c>
      <c r="AL374" s="1560" t="str">
        <f>IF('別紙様式2-3（６月以降分）'!AL374="","",'別紙様式2-3（６月以降分）'!AL374)</f>
        <v/>
      </c>
      <c r="AM374" s="1572">
        <f>'別紙様式2-3（６月以降分）'!AM374</f>
        <v>0</v>
      </c>
      <c r="AN374" s="1574"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68" t="str">
        <f>IF('別紙様式2-3（６月以降分）'!AS374="","",'別紙様式2-3（６月以降分）'!AS374)</f>
        <v/>
      </c>
      <c r="AT374" s="679" t="str">
        <f t="shared" ref="AT374" si="353">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86"/>
      <c r="C375" s="1263"/>
      <c r="D375" s="1263"/>
      <c r="E375" s="1263"/>
      <c r="F375" s="1264"/>
      <c r="G375" s="1268"/>
      <c r="H375" s="1268"/>
      <c r="I375" s="1268"/>
      <c r="J375" s="1375"/>
      <c r="K375" s="1268"/>
      <c r="L375" s="1454"/>
      <c r="M375" s="1456"/>
      <c r="N375" s="1373" t="str">
        <f>IF('別紙様式2-2（４・５月分）'!Q285="","",'別紙様式2-2（４・５月分）'!Q285)</f>
        <v/>
      </c>
      <c r="O375" s="1370"/>
      <c r="P375" s="1386"/>
      <c r="Q375" s="1387"/>
      <c r="R375" s="1388"/>
      <c r="S375" s="1396"/>
      <c r="T375" s="1417"/>
      <c r="U375" s="1563"/>
      <c r="V375" s="1461"/>
      <c r="W375" s="1354"/>
      <c r="X375" s="1555"/>
      <c r="Y375" s="1358"/>
      <c r="Z375" s="1555"/>
      <c r="AA375" s="1358"/>
      <c r="AB375" s="1555"/>
      <c r="AC375" s="1358"/>
      <c r="AD375" s="1555"/>
      <c r="AE375" s="1358"/>
      <c r="AF375" s="1358"/>
      <c r="AG375" s="1358"/>
      <c r="AH375" s="1364"/>
      <c r="AI375" s="1485"/>
      <c r="AJ375" s="1557"/>
      <c r="AK375" s="1585"/>
      <c r="AL375" s="1561"/>
      <c r="AM375" s="1573"/>
      <c r="AN375" s="1575"/>
      <c r="AO375" s="1407"/>
      <c r="AP375" s="1567"/>
      <c r="AQ375" s="1407"/>
      <c r="AR375" s="1587"/>
      <c r="AS375" s="1569"/>
      <c r="AT375" s="1535" t="str">
        <f t="shared" ref="AT375" si="354">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50"/>
      <c r="B376" s="1286"/>
      <c r="C376" s="1263"/>
      <c r="D376" s="1263"/>
      <c r="E376" s="1263"/>
      <c r="F376" s="1264"/>
      <c r="G376" s="1268"/>
      <c r="H376" s="1268"/>
      <c r="I376" s="1268"/>
      <c r="J376" s="1375"/>
      <c r="K376" s="1268"/>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0"/>
      <c r="V376" s="1466" t="str">
        <f>IFERROR(VLOOKUP(K374,【参考】数式用!$A$5:$AB$27,MATCH(U376,【参考】数式用!$B$4:$AB$4,0)+1,0),"")</f>
        <v/>
      </c>
      <c r="W376" s="1468" t="s">
        <v>19</v>
      </c>
      <c r="X376" s="1538"/>
      <c r="Y376" s="1410" t="s">
        <v>10</v>
      </c>
      <c r="Z376" s="1538"/>
      <c r="AA376" s="1410" t="s">
        <v>45</v>
      </c>
      <c r="AB376" s="1538"/>
      <c r="AC376" s="1410" t="s">
        <v>10</v>
      </c>
      <c r="AD376" s="1538"/>
      <c r="AE376" s="1410" t="s">
        <v>2188</v>
      </c>
      <c r="AF376" s="1410" t="s">
        <v>24</v>
      </c>
      <c r="AG376" s="1410" t="str">
        <f>IF(X376&gt;=1,(AB376*12+AD376)-(X376*12+Z376)+1,"")</f>
        <v/>
      </c>
      <c r="AH376" s="1412" t="s">
        <v>38</v>
      </c>
      <c r="AI376" s="1414" t="str">
        <f t="shared" ref="AI376" si="355">IFERROR(ROUNDDOWN(ROUND(L374*V376,0)*M374,0)*AG376,"")</f>
        <v/>
      </c>
      <c r="AJ376" s="1578" t="str">
        <f>IFERROR(ROUNDDOWN(ROUND((L374*(V376-AX374)),0)*M374,0)*AG376,"")</f>
        <v/>
      </c>
      <c r="AK376" s="1497" t="str">
        <f>IFERROR(ROUNDDOWN(ROUNDDOWN(ROUND(L374*VLOOKUP(K374,【参考】数式用!$A$5:$AB$27,MATCH("新加算Ⅳ",【参考】数式用!$B$4:$AB$4,0)+1,0),0)*M374,0)*AG376*0.5,0),"")</f>
        <v/>
      </c>
      <c r="AL376" s="1580"/>
      <c r="AM376" s="1588" t="str">
        <f>IFERROR(IF('別紙様式2-2（４・５月分）'!Q286="ベア加算","", IF(OR(U376="新加算Ⅰ",U376="新加算Ⅱ",U376="新加算Ⅲ",U376="新加算Ⅳ"),ROUNDDOWN(ROUND(L374*VLOOKUP(K374,【参考】数式用!$A$5:$I$27,MATCH("ベア加算",【参考】数式用!$B$4:$I$4,0)+1,0),0)*M374,0)*AG376,"")),"")</f>
        <v/>
      </c>
      <c r="AN376" s="1544"/>
      <c r="AO376" s="1536"/>
      <c r="AP376" s="1548"/>
      <c r="AQ376" s="1536"/>
      <c r="AR376" s="1550"/>
      <c r="AS376" s="1552"/>
      <c r="AT376" s="1535"/>
      <c r="AU376" s="554"/>
      <c r="AV376" s="1496" t="str">
        <f>IF(AND(AB374&lt;&gt;7,AD374&lt;&gt;3),"V列に色付け","")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69"/>
      <c r="H377" s="1269"/>
      <c r="I377" s="1269"/>
      <c r="J377" s="1376"/>
      <c r="K377" s="1269"/>
      <c r="L377" s="1455"/>
      <c r="M377" s="1457"/>
      <c r="N377" s="662" t="str">
        <f>IF('別紙様式2-2（４・５月分）'!Q286="","",'別紙様式2-2（４・５月分）'!Q286)</f>
        <v/>
      </c>
      <c r="O377" s="1372"/>
      <c r="P377" s="1394"/>
      <c r="Q377" s="1508"/>
      <c r="R377" s="1392"/>
      <c r="S377" s="1398"/>
      <c r="T377" s="1463"/>
      <c r="U377" s="1571"/>
      <c r="V377" s="1467"/>
      <c r="W377" s="1469"/>
      <c r="X377" s="1539"/>
      <c r="Y377" s="1411"/>
      <c r="Z377" s="1539"/>
      <c r="AA377" s="1411"/>
      <c r="AB377" s="1539"/>
      <c r="AC377" s="1411"/>
      <c r="AD377" s="1539"/>
      <c r="AE377" s="1411"/>
      <c r="AF377" s="1411"/>
      <c r="AG377" s="1411"/>
      <c r="AH377" s="1413"/>
      <c r="AI377" s="1415"/>
      <c r="AJ377" s="1579"/>
      <c r="AK377" s="1498"/>
      <c r="AL377" s="1581"/>
      <c r="AM377" s="1589"/>
      <c r="AN377" s="1545"/>
      <c r="AO377" s="1537"/>
      <c r="AP377" s="1549"/>
      <c r="AQ377" s="1537"/>
      <c r="AR377" s="1551"/>
      <c r="AS377" s="1553"/>
      <c r="AT377" s="684" t="str">
        <f t="shared" ref="AT377" si="35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51">
        <v>92</v>
      </c>
      <c r="B378" s="1285" t="str">
        <f>IF(基本情報入力シート!C145="","",基本情報入力シート!C145)</f>
        <v/>
      </c>
      <c r="C378" s="1261"/>
      <c r="D378" s="1261"/>
      <c r="E378" s="1261"/>
      <c r="F378" s="1262"/>
      <c r="G378" s="1267" t="str">
        <f>IF(基本情報入力シート!M145="","",基本情報入力シート!M145)</f>
        <v/>
      </c>
      <c r="H378" s="1267" t="str">
        <f>IF(基本情報入力シート!R145="","",基本情報入力シート!R145)</f>
        <v/>
      </c>
      <c r="I378" s="1267" t="str">
        <f>IF(基本情報入力シート!W145="","",基本情報入力シート!W145)</f>
        <v/>
      </c>
      <c r="J378" s="1382" t="str">
        <f>IF(基本情報入力シート!X145="","",基本情報入力シート!X145)</f>
        <v/>
      </c>
      <c r="K378" s="1267"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2" t="str">
        <f>IF('別紙様式2-3（６月以降分）'!U378="","",'別紙様式2-3（６月以降分）'!U378)</f>
        <v/>
      </c>
      <c r="V378" s="1460" t="str">
        <f>IFERROR(VLOOKUP(K378,【参考】数式用!$A$5:$AB$27,MATCH(U378,【参考】数式用!$B$4:$AB$4,0)+1,0),"")</f>
        <v/>
      </c>
      <c r="W378" s="1353" t="s">
        <v>19</v>
      </c>
      <c r="X378" s="1554">
        <f>'別紙様式2-3（６月以降分）'!X378</f>
        <v>6</v>
      </c>
      <c r="Y378" s="1357" t="s">
        <v>10</v>
      </c>
      <c r="Z378" s="1554">
        <f>'別紙様式2-3（６月以降分）'!Z378</f>
        <v>6</v>
      </c>
      <c r="AA378" s="1357" t="s">
        <v>45</v>
      </c>
      <c r="AB378" s="1554">
        <f>'別紙様式2-3（６月以降分）'!AB378</f>
        <v>7</v>
      </c>
      <c r="AC378" s="1357" t="s">
        <v>10</v>
      </c>
      <c r="AD378" s="1554">
        <f>'別紙様式2-3（６月以降分）'!AD378</f>
        <v>3</v>
      </c>
      <c r="AE378" s="1357" t="s">
        <v>2188</v>
      </c>
      <c r="AF378" s="1357" t="s">
        <v>24</v>
      </c>
      <c r="AG378" s="1357">
        <f>IF(X378&gt;=1,(AB378*12+AD378)-(X378*12+Z378)+1,"")</f>
        <v>10</v>
      </c>
      <c r="AH378" s="1363" t="s">
        <v>38</v>
      </c>
      <c r="AI378" s="1484" t="str">
        <f>'別紙様式2-3（６月以降分）'!AI378</f>
        <v/>
      </c>
      <c r="AJ378" s="1556" t="str">
        <f>'別紙様式2-3（６月以降分）'!AJ378</f>
        <v/>
      </c>
      <c r="AK378" s="1584">
        <f>'別紙様式2-3（６月以降分）'!AK378</f>
        <v>0</v>
      </c>
      <c r="AL378" s="1560" t="str">
        <f>IF('別紙様式2-3（６月以降分）'!AL378="","",'別紙様式2-3（６月以降分）'!AL378)</f>
        <v/>
      </c>
      <c r="AM378" s="1572">
        <f>'別紙様式2-3（６月以降分）'!AM378</f>
        <v>0</v>
      </c>
      <c r="AN378" s="1574"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68" t="str">
        <f>IF('別紙様式2-3（６月以降分）'!AS378="","",'別紙様式2-3（６月以降分）'!AS378)</f>
        <v/>
      </c>
      <c r="AT378" s="679" t="str">
        <f t="shared" ref="AT378" si="35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86"/>
      <c r="C379" s="1263"/>
      <c r="D379" s="1263"/>
      <c r="E379" s="1263"/>
      <c r="F379" s="1264"/>
      <c r="G379" s="1268"/>
      <c r="H379" s="1268"/>
      <c r="I379" s="1268"/>
      <c r="J379" s="1375"/>
      <c r="K379" s="1268"/>
      <c r="L379" s="1454"/>
      <c r="M379" s="1451"/>
      <c r="N379" s="1373" t="str">
        <f>IF('別紙様式2-2（４・５月分）'!Q288="","",'別紙様式2-2（４・５月分）'!Q288)</f>
        <v/>
      </c>
      <c r="O379" s="1370"/>
      <c r="P379" s="1386"/>
      <c r="Q379" s="1387"/>
      <c r="R379" s="1388"/>
      <c r="S379" s="1396"/>
      <c r="T379" s="1417"/>
      <c r="U379" s="1563"/>
      <c r="V379" s="1461"/>
      <c r="W379" s="1354"/>
      <c r="X379" s="1555"/>
      <c r="Y379" s="1358"/>
      <c r="Z379" s="1555"/>
      <c r="AA379" s="1358"/>
      <c r="AB379" s="1555"/>
      <c r="AC379" s="1358"/>
      <c r="AD379" s="1555"/>
      <c r="AE379" s="1358"/>
      <c r="AF379" s="1358"/>
      <c r="AG379" s="1358"/>
      <c r="AH379" s="1364"/>
      <c r="AI379" s="1485"/>
      <c r="AJ379" s="1557"/>
      <c r="AK379" s="1585"/>
      <c r="AL379" s="1561"/>
      <c r="AM379" s="1573"/>
      <c r="AN379" s="1575"/>
      <c r="AO379" s="1407"/>
      <c r="AP379" s="1567"/>
      <c r="AQ379" s="1407"/>
      <c r="AR379" s="1587"/>
      <c r="AS379" s="1569"/>
      <c r="AT379" s="1535" t="str">
        <f t="shared" ref="AT379" si="35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50"/>
      <c r="B380" s="1286"/>
      <c r="C380" s="1263"/>
      <c r="D380" s="1263"/>
      <c r="E380" s="1263"/>
      <c r="F380" s="1264"/>
      <c r="G380" s="1268"/>
      <c r="H380" s="1268"/>
      <c r="I380" s="1268"/>
      <c r="J380" s="1375"/>
      <c r="K380" s="1268"/>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0"/>
      <c r="V380" s="1466" t="str">
        <f>IFERROR(VLOOKUP(K378,【参考】数式用!$A$5:$AB$27,MATCH(U380,【参考】数式用!$B$4:$AB$4,0)+1,0),"")</f>
        <v/>
      </c>
      <c r="W380" s="1468" t="s">
        <v>19</v>
      </c>
      <c r="X380" s="1538"/>
      <c r="Y380" s="1410" t="s">
        <v>10</v>
      </c>
      <c r="Z380" s="1538"/>
      <c r="AA380" s="1410" t="s">
        <v>45</v>
      </c>
      <c r="AB380" s="1538"/>
      <c r="AC380" s="1410" t="s">
        <v>10</v>
      </c>
      <c r="AD380" s="1538"/>
      <c r="AE380" s="1410" t="s">
        <v>2188</v>
      </c>
      <c r="AF380" s="1410" t="s">
        <v>24</v>
      </c>
      <c r="AG380" s="1410" t="str">
        <f>IF(X380&gt;=1,(AB380*12+AD380)-(X380*12+Z380)+1,"")</f>
        <v/>
      </c>
      <c r="AH380" s="1412" t="s">
        <v>38</v>
      </c>
      <c r="AI380" s="1414" t="str">
        <f t="shared" ref="AI380" si="359">IFERROR(ROUNDDOWN(ROUND(L378*V380,0)*M378,0)*AG380,"")</f>
        <v/>
      </c>
      <c r="AJ380" s="1578" t="str">
        <f>IFERROR(ROUNDDOWN(ROUND((L378*(V380-AX378)),0)*M378,0)*AG380,"")</f>
        <v/>
      </c>
      <c r="AK380" s="1497" t="str">
        <f>IFERROR(ROUNDDOWN(ROUNDDOWN(ROUND(L378*VLOOKUP(K378,【参考】数式用!$A$5:$AB$27,MATCH("新加算Ⅳ",【参考】数式用!$B$4:$AB$4,0)+1,0),0)*M378,0)*AG380*0.5,0),"")</f>
        <v/>
      </c>
      <c r="AL380" s="1580"/>
      <c r="AM380" s="1588" t="str">
        <f>IFERROR(IF('別紙様式2-2（４・５月分）'!Q289="ベア加算","", IF(OR(U380="新加算Ⅰ",U380="新加算Ⅱ",U380="新加算Ⅲ",U380="新加算Ⅳ"),ROUNDDOWN(ROUND(L378*VLOOKUP(K378,【参考】数式用!$A$5:$I$27,MATCH("ベア加算",【参考】数式用!$B$4:$I$4,0)+1,0),0)*M378,0)*AG380,"")),"")</f>
        <v/>
      </c>
      <c r="AN380" s="1544"/>
      <c r="AO380" s="1536"/>
      <c r="AP380" s="1548"/>
      <c r="AQ380" s="1536"/>
      <c r="AR380" s="1550"/>
      <c r="AS380" s="1552"/>
      <c r="AT380" s="1535"/>
      <c r="AU380" s="554"/>
      <c r="AV380" s="1496" t="str">
        <f>IF(AND(AB378&lt;&gt;7,AD378&lt;&gt;3),"V列に色付け","")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69"/>
      <c r="H381" s="1269"/>
      <c r="I381" s="1269"/>
      <c r="J381" s="1376"/>
      <c r="K381" s="1269"/>
      <c r="L381" s="1455"/>
      <c r="M381" s="1452"/>
      <c r="N381" s="662" t="str">
        <f>IF('別紙様式2-2（４・５月分）'!Q289="","",'別紙様式2-2（４・５月分）'!Q289)</f>
        <v/>
      </c>
      <c r="O381" s="1372"/>
      <c r="P381" s="1394"/>
      <c r="Q381" s="1508"/>
      <c r="R381" s="1392"/>
      <c r="S381" s="1398"/>
      <c r="T381" s="1463"/>
      <c r="U381" s="1571"/>
      <c r="V381" s="1467"/>
      <c r="W381" s="1469"/>
      <c r="X381" s="1539"/>
      <c r="Y381" s="1411"/>
      <c r="Z381" s="1539"/>
      <c r="AA381" s="1411"/>
      <c r="AB381" s="1539"/>
      <c r="AC381" s="1411"/>
      <c r="AD381" s="1539"/>
      <c r="AE381" s="1411"/>
      <c r="AF381" s="1411"/>
      <c r="AG381" s="1411"/>
      <c r="AH381" s="1413"/>
      <c r="AI381" s="1415"/>
      <c r="AJ381" s="1579"/>
      <c r="AK381" s="1498"/>
      <c r="AL381" s="1581"/>
      <c r="AM381" s="1589"/>
      <c r="AN381" s="1545"/>
      <c r="AO381" s="1537"/>
      <c r="AP381" s="1549"/>
      <c r="AQ381" s="1537"/>
      <c r="AR381" s="1551"/>
      <c r="AS381" s="1553"/>
      <c r="AT381" s="684" t="str">
        <f t="shared" ref="AT381" si="360">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86" t="str">
        <f>IF(基本情報入力シート!C146="","",基本情報入力シート!C146)</f>
        <v/>
      </c>
      <c r="C382" s="1263"/>
      <c r="D382" s="1263"/>
      <c r="E382" s="1263"/>
      <c r="F382" s="1264"/>
      <c r="G382" s="1268" t="str">
        <f>IF(基本情報入力シート!M146="","",基本情報入力シート!M146)</f>
        <v/>
      </c>
      <c r="H382" s="1268" t="str">
        <f>IF(基本情報入力シート!R146="","",基本情報入力シート!R146)</f>
        <v/>
      </c>
      <c r="I382" s="1268" t="str">
        <f>IF(基本情報入力シート!W146="","",基本情報入力シート!W146)</f>
        <v/>
      </c>
      <c r="J382" s="1375" t="str">
        <f>IF(基本情報入力シート!X146="","",基本情報入力シート!X146)</f>
        <v/>
      </c>
      <c r="K382" s="1268"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2" t="str">
        <f>IF('別紙様式2-3（６月以降分）'!U382="","",'別紙様式2-3（６月以降分）'!U382)</f>
        <v/>
      </c>
      <c r="V382" s="1460" t="str">
        <f>IFERROR(VLOOKUP(K382,【参考】数式用!$A$5:$AB$27,MATCH(U382,【参考】数式用!$B$4:$AB$4,0)+1,0),"")</f>
        <v/>
      </c>
      <c r="W382" s="1353" t="s">
        <v>19</v>
      </c>
      <c r="X382" s="1554">
        <f>'別紙様式2-3（６月以降分）'!X382</f>
        <v>6</v>
      </c>
      <c r="Y382" s="1357" t="s">
        <v>10</v>
      </c>
      <c r="Z382" s="1554">
        <f>'別紙様式2-3（６月以降分）'!Z382</f>
        <v>6</v>
      </c>
      <c r="AA382" s="1357" t="s">
        <v>45</v>
      </c>
      <c r="AB382" s="1554">
        <f>'別紙様式2-3（６月以降分）'!AB382</f>
        <v>7</v>
      </c>
      <c r="AC382" s="1357" t="s">
        <v>10</v>
      </c>
      <c r="AD382" s="1554">
        <f>'別紙様式2-3（６月以降分）'!AD382</f>
        <v>3</v>
      </c>
      <c r="AE382" s="1357" t="s">
        <v>2188</v>
      </c>
      <c r="AF382" s="1357" t="s">
        <v>24</v>
      </c>
      <c r="AG382" s="1357">
        <f>IF(X382&gt;=1,(AB382*12+AD382)-(X382*12+Z382)+1,"")</f>
        <v>10</v>
      </c>
      <c r="AH382" s="1363" t="s">
        <v>38</v>
      </c>
      <c r="AI382" s="1484" t="str">
        <f>'別紙様式2-3（６月以降分）'!AI382</f>
        <v/>
      </c>
      <c r="AJ382" s="1556" t="str">
        <f>'別紙様式2-3（６月以降分）'!AJ382</f>
        <v/>
      </c>
      <c r="AK382" s="1584">
        <f>'別紙様式2-3（６月以降分）'!AK382</f>
        <v>0</v>
      </c>
      <c r="AL382" s="1560" t="str">
        <f>IF('別紙様式2-3（６月以降分）'!AL382="","",'別紙様式2-3（６月以降分）'!AL382)</f>
        <v/>
      </c>
      <c r="AM382" s="1572">
        <f>'別紙様式2-3（６月以降分）'!AM382</f>
        <v>0</v>
      </c>
      <c r="AN382" s="1574"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68" t="str">
        <f>IF('別紙様式2-3（６月以降分）'!AS382="","",'別紙様式2-3（６月以降分）'!AS382)</f>
        <v/>
      </c>
      <c r="AT382" s="679" t="str">
        <f t="shared" ref="AT382" si="361">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86"/>
      <c r="C383" s="1263"/>
      <c r="D383" s="1263"/>
      <c r="E383" s="1263"/>
      <c r="F383" s="1264"/>
      <c r="G383" s="1268"/>
      <c r="H383" s="1268"/>
      <c r="I383" s="1268"/>
      <c r="J383" s="1375"/>
      <c r="K383" s="1268"/>
      <c r="L383" s="1454"/>
      <c r="M383" s="1456"/>
      <c r="N383" s="1373" t="str">
        <f>IF('別紙様式2-2（４・５月分）'!Q291="","",'別紙様式2-2（４・５月分）'!Q291)</f>
        <v/>
      </c>
      <c r="O383" s="1370"/>
      <c r="P383" s="1386"/>
      <c r="Q383" s="1387"/>
      <c r="R383" s="1388"/>
      <c r="S383" s="1396"/>
      <c r="T383" s="1417"/>
      <c r="U383" s="1563"/>
      <c r="V383" s="1461"/>
      <c r="W383" s="1354"/>
      <c r="X383" s="1555"/>
      <c r="Y383" s="1358"/>
      <c r="Z383" s="1555"/>
      <c r="AA383" s="1358"/>
      <c r="AB383" s="1555"/>
      <c r="AC383" s="1358"/>
      <c r="AD383" s="1555"/>
      <c r="AE383" s="1358"/>
      <c r="AF383" s="1358"/>
      <c r="AG383" s="1358"/>
      <c r="AH383" s="1364"/>
      <c r="AI383" s="1485"/>
      <c r="AJ383" s="1557"/>
      <c r="AK383" s="1585"/>
      <c r="AL383" s="1561"/>
      <c r="AM383" s="1573"/>
      <c r="AN383" s="1575"/>
      <c r="AO383" s="1407"/>
      <c r="AP383" s="1567"/>
      <c r="AQ383" s="1407"/>
      <c r="AR383" s="1587"/>
      <c r="AS383" s="1569"/>
      <c r="AT383" s="1535" t="str">
        <f t="shared" ref="AT383" si="362">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50"/>
      <c r="B384" s="1286"/>
      <c r="C384" s="1263"/>
      <c r="D384" s="1263"/>
      <c r="E384" s="1263"/>
      <c r="F384" s="1264"/>
      <c r="G384" s="1268"/>
      <c r="H384" s="1268"/>
      <c r="I384" s="1268"/>
      <c r="J384" s="1375"/>
      <c r="K384" s="1268"/>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0"/>
      <c r="V384" s="1466" t="str">
        <f>IFERROR(VLOOKUP(K382,【参考】数式用!$A$5:$AB$27,MATCH(U384,【参考】数式用!$B$4:$AB$4,0)+1,0),"")</f>
        <v/>
      </c>
      <c r="W384" s="1468" t="s">
        <v>19</v>
      </c>
      <c r="X384" s="1538"/>
      <c r="Y384" s="1410" t="s">
        <v>10</v>
      </c>
      <c r="Z384" s="1538"/>
      <c r="AA384" s="1410" t="s">
        <v>45</v>
      </c>
      <c r="AB384" s="1538"/>
      <c r="AC384" s="1410" t="s">
        <v>10</v>
      </c>
      <c r="AD384" s="1538"/>
      <c r="AE384" s="1410" t="s">
        <v>2188</v>
      </c>
      <c r="AF384" s="1410" t="s">
        <v>24</v>
      </c>
      <c r="AG384" s="1410" t="str">
        <f>IF(X384&gt;=1,(AB384*12+AD384)-(X384*12+Z384)+1,"")</f>
        <v/>
      </c>
      <c r="AH384" s="1412" t="s">
        <v>38</v>
      </c>
      <c r="AI384" s="1414" t="str">
        <f t="shared" ref="AI384" si="363">IFERROR(ROUNDDOWN(ROUND(L382*V384,0)*M382,0)*AG384,"")</f>
        <v/>
      </c>
      <c r="AJ384" s="1578" t="str">
        <f>IFERROR(ROUNDDOWN(ROUND((L382*(V384-AX382)),0)*M382,0)*AG384,"")</f>
        <v/>
      </c>
      <c r="AK384" s="1497" t="str">
        <f>IFERROR(ROUNDDOWN(ROUNDDOWN(ROUND(L382*VLOOKUP(K382,【参考】数式用!$A$5:$AB$27,MATCH("新加算Ⅳ",【参考】数式用!$B$4:$AB$4,0)+1,0),0)*M382,0)*AG384*0.5,0),"")</f>
        <v/>
      </c>
      <c r="AL384" s="1580"/>
      <c r="AM384" s="1588" t="str">
        <f>IFERROR(IF('別紙様式2-2（４・５月分）'!Q292="ベア加算","", IF(OR(U384="新加算Ⅰ",U384="新加算Ⅱ",U384="新加算Ⅲ",U384="新加算Ⅳ"),ROUNDDOWN(ROUND(L382*VLOOKUP(K382,【参考】数式用!$A$5:$I$27,MATCH("ベア加算",【参考】数式用!$B$4:$I$4,0)+1,0),0)*M382,0)*AG384,"")),"")</f>
        <v/>
      </c>
      <c r="AN384" s="1544"/>
      <c r="AO384" s="1536"/>
      <c r="AP384" s="1548"/>
      <c r="AQ384" s="1536"/>
      <c r="AR384" s="1550"/>
      <c r="AS384" s="1552"/>
      <c r="AT384" s="1535"/>
      <c r="AU384" s="554"/>
      <c r="AV384" s="1496" t="str">
        <f>IF(AND(AB382&lt;&gt;7,AD382&lt;&gt;3),"V列に色付け","")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69"/>
      <c r="H385" s="1269"/>
      <c r="I385" s="1269"/>
      <c r="J385" s="1376"/>
      <c r="K385" s="1269"/>
      <c r="L385" s="1455"/>
      <c r="M385" s="1457"/>
      <c r="N385" s="662" t="str">
        <f>IF('別紙様式2-2（４・５月分）'!Q292="","",'別紙様式2-2（４・５月分）'!Q292)</f>
        <v/>
      </c>
      <c r="O385" s="1372"/>
      <c r="P385" s="1394"/>
      <c r="Q385" s="1508"/>
      <c r="R385" s="1392"/>
      <c r="S385" s="1398"/>
      <c r="T385" s="1463"/>
      <c r="U385" s="1571"/>
      <c r="V385" s="1467"/>
      <c r="W385" s="1469"/>
      <c r="X385" s="1539"/>
      <c r="Y385" s="1411"/>
      <c r="Z385" s="1539"/>
      <c r="AA385" s="1411"/>
      <c r="AB385" s="1539"/>
      <c r="AC385" s="1411"/>
      <c r="AD385" s="1539"/>
      <c r="AE385" s="1411"/>
      <c r="AF385" s="1411"/>
      <c r="AG385" s="1411"/>
      <c r="AH385" s="1413"/>
      <c r="AI385" s="1415"/>
      <c r="AJ385" s="1579"/>
      <c r="AK385" s="1498"/>
      <c r="AL385" s="1581"/>
      <c r="AM385" s="1589"/>
      <c r="AN385" s="1545"/>
      <c r="AO385" s="1537"/>
      <c r="AP385" s="1549"/>
      <c r="AQ385" s="1537"/>
      <c r="AR385" s="1551"/>
      <c r="AS385" s="1553"/>
      <c r="AT385" s="684" t="str">
        <f t="shared" ref="AT385" si="364">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51">
        <v>94</v>
      </c>
      <c r="B386" s="1285" t="str">
        <f>IF(基本情報入力シート!C147="","",基本情報入力シート!C147)</f>
        <v/>
      </c>
      <c r="C386" s="1261"/>
      <c r="D386" s="1261"/>
      <c r="E386" s="1261"/>
      <c r="F386" s="1262"/>
      <c r="G386" s="1267" t="str">
        <f>IF(基本情報入力シート!M147="","",基本情報入力シート!M147)</f>
        <v/>
      </c>
      <c r="H386" s="1267" t="str">
        <f>IF(基本情報入力シート!R147="","",基本情報入力シート!R147)</f>
        <v/>
      </c>
      <c r="I386" s="1267" t="str">
        <f>IF(基本情報入力シート!W147="","",基本情報入力シート!W147)</f>
        <v/>
      </c>
      <c r="J386" s="1382" t="str">
        <f>IF(基本情報入力シート!X147="","",基本情報入力シート!X147)</f>
        <v/>
      </c>
      <c r="K386" s="1267"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2" t="str">
        <f>IF('別紙様式2-3（６月以降分）'!U386="","",'別紙様式2-3（６月以降分）'!U386)</f>
        <v/>
      </c>
      <c r="V386" s="1460" t="str">
        <f>IFERROR(VLOOKUP(K386,【参考】数式用!$A$5:$AB$27,MATCH(U386,【参考】数式用!$B$4:$AB$4,0)+1,0),"")</f>
        <v/>
      </c>
      <c r="W386" s="1353" t="s">
        <v>19</v>
      </c>
      <c r="X386" s="1554">
        <f>'別紙様式2-3（６月以降分）'!X386</f>
        <v>6</v>
      </c>
      <c r="Y386" s="1357" t="s">
        <v>10</v>
      </c>
      <c r="Z386" s="1554">
        <f>'別紙様式2-3（６月以降分）'!Z386</f>
        <v>6</v>
      </c>
      <c r="AA386" s="1357" t="s">
        <v>45</v>
      </c>
      <c r="AB386" s="1554">
        <f>'別紙様式2-3（６月以降分）'!AB386</f>
        <v>7</v>
      </c>
      <c r="AC386" s="1357" t="s">
        <v>10</v>
      </c>
      <c r="AD386" s="1554">
        <f>'別紙様式2-3（６月以降分）'!AD386</f>
        <v>3</v>
      </c>
      <c r="AE386" s="1357" t="s">
        <v>2188</v>
      </c>
      <c r="AF386" s="1357" t="s">
        <v>24</v>
      </c>
      <c r="AG386" s="1357">
        <f>IF(X386&gt;=1,(AB386*12+AD386)-(X386*12+Z386)+1,"")</f>
        <v>10</v>
      </c>
      <c r="AH386" s="1363" t="s">
        <v>38</v>
      </c>
      <c r="AI386" s="1484" t="str">
        <f>'別紙様式2-3（６月以降分）'!AI386</f>
        <v/>
      </c>
      <c r="AJ386" s="1556" t="str">
        <f>'別紙様式2-3（６月以降分）'!AJ386</f>
        <v/>
      </c>
      <c r="AK386" s="1584">
        <f>'別紙様式2-3（６月以降分）'!AK386</f>
        <v>0</v>
      </c>
      <c r="AL386" s="1560" t="str">
        <f>IF('別紙様式2-3（６月以降分）'!AL386="","",'別紙様式2-3（６月以降分）'!AL386)</f>
        <v/>
      </c>
      <c r="AM386" s="1572">
        <f>'別紙様式2-3（６月以降分）'!AM386</f>
        <v>0</v>
      </c>
      <c r="AN386" s="1574"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68" t="str">
        <f>IF('別紙様式2-3（６月以降分）'!AS386="","",'別紙様式2-3（６月以降分）'!AS386)</f>
        <v/>
      </c>
      <c r="AT386" s="679" t="str">
        <f t="shared" ref="AT386" si="365">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86"/>
      <c r="C387" s="1263"/>
      <c r="D387" s="1263"/>
      <c r="E387" s="1263"/>
      <c r="F387" s="1264"/>
      <c r="G387" s="1268"/>
      <c r="H387" s="1268"/>
      <c r="I387" s="1268"/>
      <c r="J387" s="1375"/>
      <c r="K387" s="1268"/>
      <c r="L387" s="1454"/>
      <c r="M387" s="1451"/>
      <c r="N387" s="1373" t="str">
        <f>IF('別紙様式2-2（４・５月分）'!Q294="","",'別紙様式2-2（４・５月分）'!Q294)</f>
        <v/>
      </c>
      <c r="O387" s="1370"/>
      <c r="P387" s="1386"/>
      <c r="Q387" s="1387"/>
      <c r="R387" s="1388"/>
      <c r="S387" s="1396"/>
      <c r="T387" s="1417"/>
      <c r="U387" s="1563"/>
      <c r="V387" s="1461"/>
      <c r="W387" s="1354"/>
      <c r="X387" s="1555"/>
      <c r="Y387" s="1358"/>
      <c r="Z387" s="1555"/>
      <c r="AA387" s="1358"/>
      <c r="AB387" s="1555"/>
      <c r="AC387" s="1358"/>
      <c r="AD387" s="1555"/>
      <c r="AE387" s="1358"/>
      <c r="AF387" s="1358"/>
      <c r="AG387" s="1358"/>
      <c r="AH387" s="1364"/>
      <c r="AI387" s="1485"/>
      <c r="AJ387" s="1557"/>
      <c r="AK387" s="1585"/>
      <c r="AL387" s="1561"/>
      <c r="AM387" s="1573"/>
      <c r="AN387" s="1575"/>
      <c r="AO387" s="1407"/>
      <c r="AP387" s="1567"/>
      <c r="AQ387" s="1407"/>
      <c r="AR387" s="1587"/>
      <c r="AS387" s="1569"/>
      <c r="AT387" s="1535" t="str">
        <f t="shared" ref="AT387" si="366">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50"/>
      <c r="B388" s="1286"/>
      <c r="C388" s="1263"/>
      <c r="D388" s="1263"/>
      <c r="E388" s="1263"/>
      <c r="F388" s="1264"/>
      <c r="G388" s="1268"/>
      <c r="H388" s="1268"/>
      <c r="I388" s="1268"/>
      <c r="J388" s="1375"/>
      <c r="K388" s="1268"/>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0"/>
      <c r="V388" s="1466" t="str">
        <f>IFERROR(VLOOKUP(K386,【参考】数式用!$A$5:$AB$27,MATCH(U388,【参考】数式用!$B$4:$AB$4,0)+1,0),"")</f>
        <v/>
      </c>
      <c r="W388" s="1468" t="s">
        <v>19</v>
      </c>
      <c r="X388" s="1538"/>
      <c r="Y388" s="1410" t="s">
        <v>10</v>
      </c>
      <c r="Z388" s="1538"/>
      <c r="AA388" s="1410" t="s">
        <v>45</v>
      </c>
      <c r="AB388" s="1538"/>
      <c r="AC388" s="1410" t="s">
        <v>10</v>
      </c>
      <c r="AD388" s="1538"/>
      <c r="AE388" s="1410" t="s">
        <v>2188</v>
      </c>
      <c r="AF388" s="1410" t="s">
        <v>24</v>
      </c>
      <c r="AG388" s="1410" t="str">
        <f>IF(X388&gt;=1,(AB388*12+AD388)-(X388*12+Z388)+1,"")</f>
        <v/>
      </c>
      <c r="AH388" s="1412" t="s">
        <v>38</v>
      </c>
      <c r="AI388" s="1414" t="str">
        <f t="shared" ref="AI388" si="367">IFERROR(ROUNDDOWN(ROUND(L386*V388,0)*M386,0)*AG388,"")</f>
        <v/>
      </c>
      <c r="AJ388" s="1578" t="str">
        <f>IFERROR(ROUNDDOWN(ROUND((L386*(V388-AX386)),0)*M386,0)*AG388,"")</f>
        <v/>
      </c>
      <c r="AK388" s="1497" t="str">
        <f>IFERROR(ROUNDDOWN(ROUNDDOWN(ROUND(L386*VLOOKUP(K386,【参考】数式用!$A$5:$AB$27,MATCH("新加算Ⅳ",【参考】数式用!$B$4:$AB$4,0)+1,0),0)*M386,0)*AG388*0.5,0),"")</f>
        <v/>
      </c>
      <c r="AL388" s="1580"/>
      <c r="AM388" s="1588" t="str">
        <f>IFERROR(IF('別紙様式2-2（４・５月分）'!Q295="ベア加算","", IF(OR(U388="新加算Ⅰ",U388="新加算Ⅱ",U388="新加算Ⅲ",U388="新加算Ⅳ"),ROUNDDOWN(ROUND(L386*VLOOKUP(K386,【参考】数式用!$A$5:$I$27,MATCH("ベア加算",【参考】数式用!$B$4:$I$4,0)+1,0),0)*M386,0)*AG388,"")),"")</f>
        <v/>
      </c>
      <c r="AN388" s="1544"/>
      <c r="AO388" s="1536"/>
      <c r="AP388" s="1548"/>
      <c r="AQ388" s="1536"/>
      <c r="AR388" s="1550"/>
      <c r="AS388" s="1552"/>
      <c r="AT388" s="1535"/>
      <c r="AU388" s="554"/>
      <c r="AV388" s="1496" t="str">
        <f>IF(AND(AB386&lt;&gt;7,AD386&lt;&gt;3),"V列に色付け","")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69"/>
      <c r="H389" s="1269"/>
      <c r="I389" s="1269"/>
      <c r="J389" s="1376"/>
      <c r="K389" s="1269"/>
      <c r="L389" s="1455"/>
      <c r="M389" s="1452"/>
      <c r="N389" s="662" t="str">
        <f>IF('別紙様式2-2（４・５月分）'!Q295="","",'別紙様式2-2（４・５月分）'!Q295)</f>
        <v/>
      </c>
      <c r="O389" s="1372"/>
      <c r="P389" s="1394"/>
      <c r="Q389" s="1508"/>
      <c r="R389" s="1392"/>
      <c r="S389" s="1398"/>
      <c r="T389" s="1463"/>
      <c r="U389" s="1571"/>
      <c r="V389" s="1467"/>
      <c r="W389" s="1469"/>
      <c r="X389" s="1539"/>
      <c r="Y389" s="1411"/>
      <c r="Z389" s="1539"/>
      <c r="AA389" s="1411"/>
      <c r="AB389" s="1539"/>
      <c r="AC389" s="1411"/>
      <c r="AD389" s="1539"/>
      <c r="AE389" s="1411"/>
      <c r="AF389" s="1411"/>
      <c r="AG389" s="1411"/>
      <c r="AH389" s="1413"/>
      <c r="AI389" s="1415"/>
      <c r="AJ389" s="1579"/>
      <c r="AK389" s="1498"/>
      <c r="AL389" s="1581"/>
      <c r="AM389" s="1589"/>
      <c r="AN389" s="1545"/>
      <c r="AO389" s="1537"/>
      <c r="AP389" s="1549"/>
      <c r="AQ389" s="1537"/>
      <c r="AR389" s="1551"/>
      <c r="AS389" s="1553"/>
      <c r="AT389" s="684" t="str">
        <f t="shared" ref="AT389" si="368">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86" t="str">
        <f>IF(基本情報入力シート!C148="","",基本情報入力シート!C148)</f>
        <v/>
      </c>
      <c r="C390" s="1263"/>
      <c r="D390" s="1263"/>
      <c r="E390" s="1263"/>
      <c r="F390" s="1264"/>
      <c r="G390" s="1268" t="str">
        <f>IF(基本情報入力シート!M148="","",基本情報入力シート!M148)</f>
        <v/>
      </c>
      <c r="H390" s="1268" t="str">
        <f>IF(基本情報入力シート!R148="","",基本情報入力シート!R148)</f>
        <v/>
      </c>
      <c r="I390" s="1268" t="str">
        <f>IF(基本情報入力シート!W148="","",基本情報入力シート!W148)</f>
        <v/>
      </c>
      <c r="J390" s="1375" t="str">
        <f>IF(基本情報入力シート!X148="","",基本情報入力シート!X148)</f>
        <v/>
      </c>
      <c r="K390" s="1268"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2" t="str">
        <f>IF('別紙様式2-3（６月以降分）'!U390="","",'別紙様式2-3（６月以降分）'!U390)</f>
        <v/>
      </c>
      <c r="V390" s="1460" t="str">
        <f>IFERROR(VLOOKUP(K390,【参考】数式用!$A$5:$AB$27,MATCH(U390,【参考】数式用!$B$4:$AB$4,0)+1,0),"")</f>
        <v/>
      </c>
      <c r="W390" s="1353" t="s">
        <v>19</v>
      </c>
      <c r="X390" s="1554">
        <f>'別紙様式2-3（６月以降分）'!X390</f>
        <v>6</v>
      </c>
      <c r="Y390" s="1357" t="s">
        <v>10</v>
      </c>
      <c r="Z390" s="1554">
        <f>'別紙様式2-3（６月以降分）'!Z390</f>
        <v>6</v>
      </c>
      <c r="AA390" s="1357" t="s">
        <v>45</v>
      </c>
      <c r="AB390" s="1554">
        <f>'別紙様式2-3（６月以降分）'!AB390</f>
        <v>7</v>
      </c>
      <c r="AC390" s="1357" t="s">
        <v>10</v>
      </c>
      <c r="AD390" s="1554">
        <f>'別紙様式2-3（６月以降分）'!AD390</f>
        <v>3</v>
      </c>
      <c r="AE390" s="1357" t="s">
        <v>2188</v>
      </c>
      <c r="AF390" s="1357" t="s">
        <v>24</v>
      </c>
      <c r="AG390" s="1357">
        <f>IF(X390&gt;=1,(AB390*12+AD390)-(X390*12+Z390)+1,"")</f>
        <v>10</v>
      </c>
      <c r="AH390" s="1363" t="s">
        <v>38</v>
      </c>
      <c r="AI390" s="1484" t="str">
        <f>'別紙様式2-3（６月以降分）'!AI390</f>
        <v/>
      </c>
      <c r="AJ390" s="1556" t="str">
        <f>'別紙様式2-3（６月以降分）'!AJ390</f>
        <v/>
      </c>
      <c r="AK390" s="1584">
        <f>'別紙様式2-3（６月以降分）'!AK390</f>
        <v>0</v>
      </c>
      <c r="AL390" s="1560" t="str">
        <f>IF('別紙様式2-3（６月以降分）'!AL390="","",'別紙様式2-3（６月以降分）'!AL390)</f>
        <v/>
      </c>
      <c r="AM390" s="1572">
        <f>'別紙様式2-3（６月以降分）'!AM390</f>
        <v>0</v>
      </c>
      <c r="AN390" s="1574"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68" t="str">
        <f>IF('別紙様式2-3（６月以降分）'!AS390="","",'別紙様式2-3（６月以降分）'!AS390)</f>
        <v/>
      </c>
      <c r="AT390" s="679" t="str">
        <f t="shared" ref="AT390" si="369">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86"/>
      <c r="C391" s="1263"/>
      <c r="D391" s="1263"/>
      <c r="E391" s="1263"/>
      <c r="F391" s="1264"/>
      <c r="G391" s="1268"/>
      <c r="H391" s="1268"/>
      <c r="I391" s="1268"/>
      <c r="J391" s="1375"/>
      <c r="K391" s="1268"/>
      <c r="L391" s="1454"/>
      <c r="M391" s="1456"/>
      <c r="N391" s="1373" t="str">
        <f>IF('別紙様式2-2（４・５月分）'!Q297="","",'別紙様式2-2（４・５月分）'!Q297)</f>
        <v/>
      </c>
      <c r="O391" s="1370"/>
      <c r="P391" s="1386"/>
      <c r="Q391" s="1387"/>
      <c r="R391" s="1388"/>
      <c r="S391" s="1396"/>
      <c r="T391" s="1417"/>
      <c r="U391" s="1563"/>
      <c r="V391" s="1461"/>
      <c r="W391" s="1354"/>
      <c r="X391" s="1555"/>
      <c r="Y391" s="1358"/>
      <c r="Z391" s="1555"/>
      <c r="AA391" s="1358"/>
      <c r="AB391" s="1555"/>
      <c r="AC391" s="1358"/>
      <c r="AD391" s="1555"/>
      <c r="AE391" s="1358"/>
      <c r="AF391" s="1358"/>
      <c r="AG391" s="1358"/>
      <c r="AH391" s="1364"/>
      <c r="AI391" s="1485"/>
      <c r="AJ391" s="1557"/>
      <c r="AK391" s="1585"/>
      <c r="AL391" s="1561"/>
      <c r="AM391" s="1573"/>
      <c r="AN391" s="1575"/>
      <c r="AO391" s="1407"/>
      <c r="AP391" s="1567"/>
      <c r="AQ391" s="1407"/>
      <c r="AR391" s="1587"/>
      <c r="AS391" s="1569"/>
      <c r="AT391" s="1535" t="str">
        <f t="shared" ref="AT391" si="370">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50"/>
      <c r="B392" s="1286"/>
      <c r="C392" s="1263"/>
      <c r="D392" s="1263"/>
      <c r="E392" s="1263"/>
      <c r="F392" s="1264"/>
      <c r="G392" s="1268"/>
      <c r="H392" s="1268"/>
      <c r="I392" s="1268"/>
      <c r="J392" s="1375"/>
      <c r="K392" s="1268"/>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0"/>
      <c r="V392" s="1466" t="str">
        <f>IFERROR(VLOOKUP(K390,【参考】数式用!$A$5:$AB$27,MATCH(U392,【参考】数式用!$B$4:$AB$4,0)+1,0),"")</f>
        <v/>
      </c>
      <c r="W392" s="1468" t="s">
        <v>19</v>
      </c>
      <c r="X392" s="1538"/>
      <c r="Y392" s="1410" t="s">
        <v>10</v>
      </c>
      <c r="Z392" s="1538"/>
      <c r="AA392" s="1410" t="s">
        <v>45</v>
      </c>
      <c r="AB392" s="1538"/>
      <c r="AC392" s="1410" t="s">
        <v>10</v>
      </c>
      <c r="AD392" s="1538"/>
      <c r="AE392" s="1410" t="s">
        <v>2188</v>
      </c>
      <c r="AF392" s="1410" t="s">
        <v>24</v>
      </c>
      <c r="AG392" s="1410" t="str">
        <f>IF(X392&gt;=1,(AB392*12+AD392)-(X392*12+Z392)+1,"")</f>
        <v/>
      </c>
      <c r="AH392" s="1412" t="s">
        <v>38</v>
      </c>
      <c r="AI392" s="1414" t="str">
        <f t="shared" ref="AI392" si="371">IFERROR(ROUNDDOWN(ROUND(L390*V392,0)*M390,0)*AG392,"")</f>
        <v/>
      </c>
      <c r="AJ392" s="1578" t="str">
        <f>IFERROR(ROUNDDOWN(ROUND((L390*(V392-AX390)),0)*M390,0)*AG392,"")</f>
        <v/>
      </c>
      <c r="AK392" s="1497" t="str">
        <f>IFERROR(ROUNDDOWN(ROUNDDOWN(ROUND(L390*VLOOKUP(K390,【参考】数式用!$A$5:$AB$27,MATCH("新加算Ⅳ",【参考】数式用!$B$4:$AB$4,0)+1,0),0)*M390,0)*AG392*0.5,0),"")</f>
        <v/>
      </c>
      <c r="AL392" s="1580"/>
      <c r="AM392" s="1588" t="str">
        <f>IFERROR(IF('別紙様式2-2（４・５月分）'!Q298="ベア加算","", IF(OR(U392="新加算Ⅰ",U392="新加算Ⅱ",U392="新加算Ⅲ",U392="新加算Ⅳ"),ROUNDDOWN(ROUND(L390*VLOOKUP(K390,【参考】数式用!$A$5:$I$27,MATCH("ベア加算",【参考】数式用!$B$4:$I$4,0)+1,0),0)*M390,0)*AG392,"")),"")</f>
        <v/>
      </c>
      <c r="AN392" s="1544"/>
      <c r="AO392" s="1536"/>
      <c r="AP392" s="1548"/>
      <c r="AQ392" s="1536"/>
      <c r="AR392" s="1550"/>
      <c r="AS392" s="1552"/>
      <c r="AT392" s="1535"/>
      <c r="AU392" s="554"/>
      <c r="AV392" s="1496" t="str">
        <f>IF(AND(AB390&lt;&gt;7,AD390&lt;&gt;3),"V列に色付け","")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69"/>
      <c r="H393" s="1269"/>
      <c r="I393" s="1269"/>
      <c r="J393" s="1376"/>
      <c r="K393" s="1269"/>
      <c r="L393" s="1455"/>
      <c r="M393" s="1457"/>
      <c r="N393" s="662" t="str">
        <f>IF('別紙様式2-2（４・５月分）'!Q298="","",'別紙様式2-2（４・５月分）'!Q298)</f>
        <v/>
      </c>
      <c r="O393" s="1372"/>
      <c r="P393" s="1394"/>
      <c r="Q393" s="1508"/>
      <c r="R393" s="1392"/>
      <c r="S393" s="1398"/>
      <c r="T393" s="1463"/>
      <c r="U393" s="1571"/>
      <c r="V393" s="1467"/>
      <c r="W393" s="1469"/>
      <c r="X393" s="1539"/>
      <c r="Y393" s="1411"/>
      <c r="Z393" s="1539"/>
      <c r="AA393" s="1411"/>
      <c r="AB393" s="1539"/>
      <c r="AC393" s="1411"/>
      <c r="AD393" s="1539"/>
      <c r="AE393" s="1411"/>
      <c r="AF393" s="1411"/>
      <c r="AG393" s="1411"/>
      <c r="AH393" s="1413"/>
      <c r="AI393" s="1415"/>
      <c r="AJ393" s="1579"/>
      <c r="AK393" s="1498"/>
      <c r="AL393" s="1581"/>
      <c r="AM393" s="1589"/>
      <c r="AN393" s="1545"/>
      <c r="AO393" s="1537"/>
      <c r="AP393" s="1549"/>
      <c r="AQ393" s="1537"/>
      <c r="AR393" s="1551"/>
      <c r="AS393" s="1553"/>
      <c r="AT393" s="684" t="str">
        <f t="shared" ref="AT393" si="372">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51">
        <v>96</v>
      </c>
      <c r="B394" s="1285" t="str">
        <f>IF(基本情報入力シート!C149="","",基本情報入力シート!C149)</f>
        <v/>
      </c>
      <c r="C394" s="1261"/>
      <c r="D394" s="1261"/>
      <c r="E394" s="1261"/>
      <c r="F394" s="1262"/>
      <c r="G394" s="1267" t="str">
        <f>IF(基本情報入力シート!M149="","",基本情報入力シート!M149)</f>
        <v/>
      </c>
      <c r="H394" s="1267" t="str">
        <f>IF(基本情報入力シート!R149="","",基本情報入力シート!R149)</f>
        <v/>
      </c>
      <c r="I394" s="1267" t="str">
        <f>IF(基本情報入力シート!W149="","",基本情報入力シート!W149)</f>
        <v/>
      </c>
      <c r="J394" s="1382" t="str">
        <f>IF(基本情報入力シート!X149="","",基本情報入力シート!X149)</f>
        <v/>
      </c>
      <c r="K394" s="1267"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2" t="str">
        <f>IF('別紙様式2-3（６月以降分）'!U394="","",'別紙様式2-3（６月以降分）'!U394)</f>
        <v/>
      </c>
      <c r="V394" s="1460" t="str">
        <f>IFERROR(VLOOKUP(K394,【参考】数式用!$A$5:$AB$27,MATCH(U394,【参考】数式用!$B$4:$AB$4,0)+1,0),"")</f>
        <v/>
      </c>
      <c r="W394" s="1353" t="s">
        <v>19</v>
      </c>
      <c r="X394" s="1554">
        <f>'別紙様式2-3（６月以降分）'!X394</f>
        <v>6</v>
      </c>
      <c r="Y394" s="1357" t="s">
        <v>10</v>
      </c>
      <c r="Z394" s="1554">
        <f>'別紙様式2-3（６月以降分）'!Z394</f>
        <v>6</v>
      </c>
      <c r="AA394" s="1357" t="s">
        <v>45</v>
      </c>
      <c r="AB394" s="1554">
        <f>'別紙様式2-3（６月以降分）'!AB394</f>
        <v>7</v>
      </c>
      <c r="AC394" s="1357" t="s">
        <v>10</v>
      </c>
      <c r="AD394" s="1554">
        <f>'別紙様式2-3（６月以降分）'!AD394</f>
        <v>3</v>
      </c>
      <c r="AE394" s="1357" t="s">
        <v>2188</v>
      </c>
      <c r="AF394" s="1357" t="s">
        <v>24</v>
      </c>
      <c r="AG394" s="1357">
        <f>IF(X394&gt;=1,(AB394*12+AD394)-(X394*12+Z394)+1,"")</f>
        <v>10</v>
      </c>
      <c r="AH394" s="1363" t="s">
        <v>38</v>
      </c>
      <c r="AI394" s="1484" t="str">
        <f>'別紙様式2-3（６月以降分）'!AI394</f>
        <v/>
      </c>
      <c r="AJ394" s="1556" t="str">
        <f>'別紙様式2-3（６月以降分）'!AJ394</f>
        <v/>
      </c>
      <c r="AK394" s="1584">
        <f>'別紙様式2-3（６月以降分）'!AK394</f>
        <v>0</v>
      </c>
      <c r="AL394" s="1560" t="str">
        <f>IF('別紙様式2-3（６月以降分）'!AL394="","",'別紙様式2-3（６月以降分）'!AL394)</f>
        <v/>
      </c>
      <c r="AM394" s="1572">
        <f>'別紙様式2-3（６月以降分）'!AM394</f>
        <v>0</v>
      </c>
      <c r="AN394" s="1574"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68" t="str">
        <f>IF('別紙様式2-3（６月以降分）'!AS394="","",'別紙様式2-3（６月以降分）'!AS394)</f>
        <v/>
      </c>
      <c r="AT394" s="679" t="str">
        <f t="shared" ref="AT394" si="373">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86"/>
      <c r="C395" s="1263"/>
      <c r="D395" s="1263"/>
      <c r="E395" s="1263"/>
      <c r="F395" s="1264"/>
      <c r="G395" s="1268"/>
      <c r="H395" s="1268"/>
      <c r="I395" s="1268"/>
      <c r="J395" s="1375"/>
      <c r="K395" s="1268"/>
      <c r="L395" s="1454"/>
      <c r="M395" s="1451"/>
      <c r="N395" s="1373" t="str">
        <f>IF('別紙様式2-2（４・５月分）'!Q300="","",'別紙様式2-2（４・５月分）'!Q300)</f>
        <v/>
      </c>
      <c r="O395" s="1370"/>
      <c r="P395" s="1386"/>
      <c r="Q395" s="1387"/>
      <c r="R395" s="1388"/>
      <c r="S395" s="1396"/>
      <c r="T395" s="1417"/>
      <c r="U395" s="1563"/>
      <c r="V395" s="1461"/>
      <c r="W395" s="1354"/>
      <c r="X395" s="1555"/>
      <c r="Y395" s="1358"/>
      <c r="Z395" s="1555"/>
      <c r="AA395" s="1358"/>
      <c r="AB395" s="1555"/>
      <c r="AC395" s="1358"/>
      <c r="AD395" s="1555"/>
      <c r="AE395" s="1358"/>
      <c r="AF395" s="1358"/>
      <c r="AG395" s="1358"/>
      <c r="AH395" s="1364"/>
      <c r="AI395" s="1485"/>
      <c r="AJ395" s="1557"/>
      <c r="AK395" s="1585"/>
      <c r="AL395" s="1561"/>
      <c r="AM395" s="1573"/>
      <c r="AN395" s="1575"/>
      <c r="AO395" s="1407"/>
      <c r="AP395" s="1567"/>
      <c r="AQ395" s="1407"/>
      <c r="AR395" s="1587"/>
      <c r="AS395" s="1569"/>
      <c r="AT395" s="1535" t="str">
        <f t="shared" ref="AT395" si="374">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50"/>
      <c r="B396" s="1286"/>
      <c r="C396" s="1263"/>
      <c r="D396" s="1263"/>
      <c r="E396" s="1263"/>
      <c r="F396" s="1264"/>
      <c r="G396" s="1268"/>
      <c r="H396" s="1268"/>
      <c r="I396" s="1268"/>
      <c r="J396" s="1375"/>
      <c r="K396" s="1268"/>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0"/>
      <c r="V396" s="1466" t="str">
        <f>IFERROR(VLOOKUP(K394,【参考】数式用!$A$5:$AB$27,MATCH(U396,【参考】数式用!$B$4:$AB$4,0)+1,0),"")</f>
        <v/>
      </c>
      <c r="W396" s="1468" t="s">
        <v>19</v>
      </c>
      <c r="X396" s="1538"/>
      <c r="Y396" s="1410" t="s">
        <v>10</v>
      </c>
      <c r="Z396" s="1538"/>
      <c r="AA396" s="1410" t="s">
        <v>45</v>
      </c>
      <c r="AB396" s="1538"/>
      <c r="AC396" s="1410" t="s">
        <v>10</v>
      </c>
      <c r="AD396" s="1538"/>
      <c r="AE396" s="1410" t="s">
        <v>2188</v>
      </c>
      <c r="AF396" s="1410" t="s">
        <v>24</v>
      </c>
      <c r="AG396" s="1410" t="str">
        <f>IF(X396&gt;=1,(AB396*12+AD396)-(X396*12+Z396)+1,"")</f>
        <v/>
      </c>
      <c r="AH396" s="1412" t="s">
        <v>38</v>
      </c>
      <c r="AI396" s="1414" t="str">
        <f t="shared" ref="AI396" si="375">IFERROR(ROUNDDOWN(ROUND(L394*V396,0)*M394,0)*AG396,"")</f>
        <v/>
      </c>
      <c r="AJ396" s="1578" t="str">
        <f>IFERROR(ROUNDDOWN(ROUND((L394*(V396-AX394)),0)*M394,0)*AG396,"")</f>
        <v/>
      </c>
      <c r="AK396" s="1497" t="str">
        <f>IFERROR(ROUNDDOWN(ROUNDDOWN(ROUND(L394*VLOOKUP(K394,【参考】数式用!$A$5:$AB$27,MATCH("新加算Ⅳ",【参考】数式用!$B$4:$AB$4,0)+1,0),0)*M394,0)*AG396*0.5,0),"")</f>
        <v/>
      </c>
      <c r="AL396" s="1580"/>
      <c r="AM396" s="1588" t="str">
        <f>IFERROR(IF('別紙様式2-2（４・５月分）'!Q301="ベア加算","", IF(OR(U396="新加算Ⅰ",U396="新加算Ⅱ",U396="新加算Ⅲ",U396="新加算Ⅳ"),ROUNDDOWN(ROUND(L394*VLOOKUP(K394,【参考】数式用!$A$5:$I$27,MATCH("ベア加算",【参考】数式用!$B$4:$I$4,0)+1,0),0)*M394,0)*AG396,"")),"")</f>
        <v/>
      </c>
      <c r="AN396" s="1544"/>
      <c r="AO396" s="1536"/>
      <c r="AP396" s="1548"/>
      <c r="AQ396" s="1536"/>
      <c r="AR396" s="1550"/>
      <c r="AS396" s="1552"/>
      <c r="AT396" s="1535"/>
      <c r="AU396" s="554"/>
      <c r="AV396" s="1496" t="str">
        <f>IF(AND(AB394&lt;&gt;7,AD394&lt;&gt;3),"V列に色付け","")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69"/>
      <c r="H397" s="1269"/>
      <c r="I397" s="1269"/>
      <c r="J397" s="1376"/>
      <c r="K397" s="1269"/>
      <c r="L397" s="1455"/>
      <c r="M397" s="1452"/>
      <c r="N397" s="662" t="str">
        <f>IF('別紙様式2-2（４・５月分）'!Q301="","",'別紙様式2-2（４・５月分）'!Q301)</f>
        <v/>
      </c>
      <c r="O397" s="1372"/>
      <c r="P397" s="1394"/>
      <c r="Q397" s="1508"/>
      <c r="R397" s="1392"/>
      <c r="S397" s="1398"/>
      <c r="T397" s="1463"/>
      <c r="U397" s="1571"/>
      <c r="V397" s="1467"/>
      <c r="W397" s="1469"/>
      <c r="X397" s="1539"/>
      <c r="Y397" s="1411"/>
      <c r="Z397" s="1539"/>
      <c r="AA397" s="1411"/>
      <c r="AB397" s="1539"/>
      <c r="AC397" s="1411"/>
      <c r="AD397" s="1539"/>
      <c r="AE397" s="1411"/>
      <c r="AF397" s="1411"/>
      <c r="AG397" s="1411"/>
      <c r="AH397" s="1413"/>
      <c r="AI397" s="1415"/>
      <c r="AJ397" s="1579"/>
      <c r="AK397" s="1498"/>
      <c r="AL397" s="1581"/>
      <c r="AM397" s="1589"/>
      <c r="AN397" s="1545"/>
      <c r="AO397" s="1537"/>
      <c r="AP397" s="1549"/>
      <c r="AQ397" s="1537"/>
      <c r="AR397" s="1551"/>
      <c r="AS397" s="1553"/>
      <c r="AT397" s="684" t="str">
        <f t="shared" ref="AT397" si="376">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86" t="str">
        <f>IF(基本情報入力シート!C150="","",基本情報入力シート!C150)</f>
        <v/>
      </c>
      <c r="C398" s="1263"/>
      <c r="D398" s="1263"/>
      <c r="E398" s="1263"/>
      <c r="F398" s="1264"/>
      <c r="G398" s="1268" t="str">
        <f>IF(基本情報入力シート!M150="","",基本情報入力シート!M150)</f>
        <v/>
      </c>
      <c r="H398" s="1268" t="str">
        <f>IF(基本情報入力シート!R150="","",基本情報入力シート!R150)</f>
        <v/>
      </c>
      <c r="I398" s="1268" t="str">
        <f>IF(基本情報入力シート!W150="","",基本情報入力シート!W150)</f>
        <v/>
      </c>
      <c r="J398" s="1375" t="str">
        <f>IF(基本情報入力シート!X150="","",基本情報入力シート!X150)</f>
        <v/>
      </c>
      <c r="K398" s="1268"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2" t="str">
        <f>IF('別紙様式2-3（６月以降分）'!U398="","",'別紙様式2-3（６月以降分）'!U398)</f>
        <v/>
      </c>
      <c r="V398" s="1460" t="str">
        <f>IFERROR(VLOOKUP(K398,【参考】数式用!$A$5:$AB$27,MATCH(U398,【参考】数式用!$B$4:$AB$4,0)+1,0),"")</f>
        <v/>
      </c>
      <c r="W398" s="1353" t="s">
        <v>19</v>
      </c>
      <c r="X398" s="1554">
        <f>'別紙様式2-3（６月以降分）'!X398</f>
        <v>6</v>
      </c>
      <c r="Y398" s="1357" t="s">
        <v>10</v>
      </c>
      <c r="Z398" s="1554">
        <f>'別紙様式2-3（６月以降分）'!Z398</f>
        <v>6</v>
      </c>
      <c r="AA398" s="1357" t="s">
        <v>45</v>
      </c>
      <c r="AB398" s="1554">
        <f>'別紙様式2-3（６月以降分）'!AB398</f>
        <v>7</v>
      </c>
      <c r="AC398" s="1357" t="s">
        <v>10</v>
      </c>
      <c r="AD398" s="1554">
        <f>'別紙様式2-3（６月以降分）'!AD398</f>
        <v>3</v>
      </c>
      <c r="AE398" s="1357" t="s">
        <v>2188</v>
      </c>
      <c r="AF398" s="1357" t="s">
        <v>24</v>
      </c>
      <c r="AG398" s="1357">
        <f>IF(X398&gt;=1,(AB398*12+AD398)-(X398*12+Z398)+1,"")</f>
        <v>10</v>
      </c>
      <c r="AH398" s="1363" t="s">
        <v>38</v>
      </c>
      <c r="AI398" s="1484" t="str">
        <f>'別紙様式2-3（６月以降分）'!AI398</f>
        <v/>
      </c>
      <c r="AJ398" s="1556" t="str">
        <f>'別紙様式2-3（６月以降分）'!AJ398</f>
        <v/>
      </c>
      <c r="AK398" s="1584">
        <f>'別紙様式2-3（６月以降分）'!AK398</f>
        <v>0</v>
      </c>
      <c r="AL398" s="1560" t="str">
        <f>IF('別紙様式2-3（６月以降分）'!AL398="","",'別紙様式2-3（６月以降分）'!AL398)</f>
        <v/>
      </c>
      <c r="AM398" s="1572">
        <f>'別紙様式2-3（６月以降分）'!AM398</f>
        <v>0</v>
      </c>
      <c r="AN398" s="1574"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68" t="str">
        <f>IF('別紙様式2-3（６月以降分）'!AS398="","",'別紙様式2-3（６月以降分）'!AS398)</f>
        <v/>
      </c>
      <c r="AT398" s="679" t="str">
        <f t="shared" ref="AT398" si="377">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86"/>
      <c r="C399" s="1263"/>
      <c r="D399" s="1263"/>
      <c r="E399" s="1263"/>
      <c r="F399" s="1264"/>
      <c r="G399" s="1268"/>
      <c r="H399" s="1268"/>
      <c r="I399" s="1268"/>
      <c r="J399" s="1375"/>
      <c r="K399" s="1268"/>
      <c r="L399" s="1454"/>
      <c r="M399" s="1456"/>
      <c r="N399" s="1373" t="str">
        <f>IF('別紙様式2-2（４・５月分）'!Q303="","",'別紙様式2-2（４・５月分）'!Q303)</f>
        <v/>
      </c>
      <c r="O399" s="1370"/>
      <c r="P399" s="1386"/>
      <c r="Q399" s="1387"/>
      <c r="R399" s="1388"/>
      <c r="S399" s="1396"/>
      <c r="T399" s="1417"/>
      <c r="U399" s="1563"/>
      <c r="V399" s="1461"/>
      <c r="W399" s="1354"/>
      <c r="X399" s="1555"/>
      <c r="Y399" s="1358"/>
      <c r="Z399" s="1555"/>
      <c r="AA399" s="1358"/>
      <c r="AB399" s="1555"/>
      <c r="AC399" s="1358"/>
      <c r="AD399" s="1555"/>
      <c r="AE399" s="1358"/>
      <c r="AF399" s="1358"/>
      <c r="AG399" s="1358"/>
      <c r="AH399" s="1364"/>
      <c r="AI399" s="1485"/>
      <c r="AJ399" s="1557"/>
      <c r="AK399" s="1585"/>
      <c r="AL399" s="1561"/>
      <c r="AM399" s="1573"/>
      <c r="AN399" s="1575"/>
      <c r="AO399" s="1407"/>
      <c r="AP399" s="1567"/>
      <c r="AQ399" s="1407"/>
      <c r="AR399" s="1587"/>
      <c r="AS399" s="1569"/>
      <c r="AT399" s="1535" t="str">
        <f t="shared" ref="AT399" si="378">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50"/>
      <c r="B400" s="1286"/>
      <c r="C400" s="1263"/>
      <c r="D400" s="1263"/>
      <c r="E400" s="1263"/>
      <c r="F400" s="1264"/>
      <c r="G400" s="1268"/>
      <c r="H400" s="1268"/>
      <c r="I400" s="1268"/>
      <c r="J400" s="1375"/>
      <c r="K400" s="1268"/>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0"/>
      <c r="V400" s="1466" t="str">
        <f>IFERROR(VLOOKUP(K398,【参考】数式用!$A$5:$AB$27,MATCH(U400,【参考】数式用!$B$4:$AB$4,0)+1,0),"")</f>
        <v/>
      </c>
      <c r="W400" s="1468" t="s">
        <v>19</v>
      </c>
      <c r="X400" s="1538"/>
      <c r="Y400" s="1410" t="s">
        <v>10</v>
      </c>
      <c r="Z400" s="1538"/>
      <c r="AA400" s="1410" t="s">
        <v>45</v>
      </c>
      <c r="AB400" s="1538"/>
      <c r="AC400" s="1410" t="s">
        <v>10</v>
      </c>
      <c r="AD400" s="1538"/>
      <c r="AE400" s="1410" t="s">
        <v>2188</v>
      </c>
      <c r="AF400" s="1410" t="s">
        <v>24</v>
      </c>
      <c r="AG400" s="1410" t="str">
        <f>IF(X400&gt;=1,(AB400*12+AD400)-(X400*12+Z400)+1,"")</f>
        <v/>
      </c>
      <c r="AH400" s="1412" t="s">
        <v>38</v>
      </c>
      <c r="AI400" s="1414" t="str">
        <f t="shared" ref="AI400" si="379">IFERROR(ROUNDDOWN(ROUND(L398*V400,0)*M398,0)*AG400,"")</f>
        <v/>
      </c>
      <c r="AJ400" s="1578" t="str">
        <f>IFERROR(ROUNDDOWN(ROUND((L398*(V400-AX398)),0)*M398,0)*AG400,"")</f>
        <v/>
      </c>
      <c r="AK400" s="1497" t="str">
        <f>IFERROR(ROUNDDOWN(ROUNDDOWN(ROUND(L398*VLOOKUP(K398,【参考】数式用!$A$5:$AB$27,MATCH("新加算Ⅳ",【参考】数式用!$B$4:$AB$4,0)+1,0),0)*M398,0)*AG400*0.5,0),"")</f>
        <v/>
      </c>
      <c r="AL400" s="1580"/>
      <c r="AM400" s="1588" t="str">
        <f>IFERROR(IF('別紙様式2-2（４・５月分）'!Q304="ベア加算","", IF(OR(U400="新加算Ⅰ",U400="新加算Ⅱ",U400="新加算Ⅲ",U400="新加算Ⅳ"),ROUNDDOWN(ROUND(L398*VLOOKUP(K398,【参考】数式用!$A$5:$I$27,MATCH("ベア加算",【参考】数式用!$B$4:$I$4,0)+1,0),0)*M398,0)*AG400,"")),"")</f>
        <v/>
      </c>
      <c r="AN400" s="1544"/>
      <c r="AO400" s="1536"/>
      <c r="AP400" s="1548"/>
      <c r="AQ400" s="1536"/>
      <c r="AR400" s="1550"/>
      <c r="AS400" s="1552"/>
      <c r="AT400" s="1535"/>
      <c r="AU400" s="554"/>
      <c r="AV400" s="1496" t="str">
        <f>IF(AND(AB398&lt;&gt;7,AD398&lt;&gt;3),"V列に色付け","")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69"/>
      <c r="H401" s="1269"/>
      <c r="I401" s="1269"/>
      <c r="J401" s="1376"/>
      <c r="K401" s="1269"/>
      <c r="L401" s="1455"/>
      <c r="M401" s="1457"/>
      <c r="N401" s="662" t="str">
        <f>IF('別紙様式2-2（４・５月分）'!Q304="","",'別紙様式2-2（４・５月分）'!Q304)</f>
        <v/>
      </c>
      <c r="O401" s="1372"/>
      <c r="P401" s="1394"/>
      <c r="Q401" s="1508"/>
      <c r="R401" s="1392"/>
      <c r="S401" s="1398"/>
      <c r="T401" s="1463"/>
      <c r="U401" s="1571"/>
      <c r="V401" s="1467"/>
      <c r="W401" s="1469"/>
      <c r="X401" s="1539"/>
      <c r="Y401" s="1411"/>
      <c r="Z401" s="1539"/>
      <c r="AA401" s="1411"/>
      <c r="AB401" s="1539"/>
      <c r="AC401" s="1411"/>
      <c r="AD401" s="1539"/>
      <c r="AE401" s="1411"/>
      <c r="AF401" s="1411"/>
      <c r="AG401" s="1411"/>
      <c r="AH401" s="1413"/>
      <c r="AI401" s="1415"/>
      <c r="AJ401" s="1579"/>
      <c r="AK401" s="1498"/>
      <c r="AL401" s="1581"/>
      <c r="AM401" s="1589"/>
      <c r="AN401" s="1545"/>
      <c r="AO401" s="1537"/>
      <c r="AP401" s="1549"/>
      <c r="AQ401" s="1537"/>
      <c r="AR401" s="1551"/>
      <c r="AS401" s="1553"/>
      <c r="AT401" s="684" t="str">
        <f t="shared" ref="AT401" si="380">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51">
        <v>98</v>
      </c>
      <c r="B402" s="1285" t="str">
        <f>IF(基本情報入力シート!C151="","",基本情報入力シート!C151)</f>
        <v/>
      </c>
      <c r="C402" s="1261"/>
      <c r="D402" s="1261"/>
      <c r="E402" s="1261"/>
      <c r="F402" s="1262"/>
      <c r="G402" s="1267" t="str">
        <f>IF(基本情報入力シート!M151="","",基本情報入力シート!M151)</f>
        <v/>
      </c>
      <c r="H402" s="1267" t="str">
        <f>IF(基本情報入力シート!R151="","",基本情報入力シート!R151)</f>
        <v/>
      </c>
      <c r="I402" s="1267" t="str">
        <f>IF(基本情報入力シート!W151="","",基本情報入力シート!W151)</f>
        <v/>
      </c>
      <c r="J402" s="1382" t="str">
        <f>IF(基本情報入力シート!X151="","",基本情報入力シート!X151)</f>
        <v/>
      </c>
      <c r="K402" s="1267"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2" t="str">
        <f>IF('別紙様式2-3（６月以降分）'!U402="","",'別紙様式2-3（６月以降分）'!U402)</f>
        <v/>
      </c>
      <c r="V402" s="1460" t="str">
        <f>IFERROR(VLOOKUP(K402,【参考】数式用!$A$5:$AB$27,MATCH(U402,【参考】数式用!$B$4:$AB$4,0)+1,0),"")</f>
        <v/>
      </c>
      <c r="W402" s="1353" t="s">
        <v>19</v>
      </c>
      <c r="X402" s="1554">
        <f>'別紙様式2-3（６月以降分）'!X402</f>
        <v>6</v>
      </c>
      <c r="Y402" s="1357" t="s">
        <v>10</v>
      </c>
      <c r="Z402" s="1554">
        <f>'別紙様式2-3（６月以降分）'!Z402</f>
        <v>6</v>
      </c>
      <c r="AA402" s="1357" t="s">
        <v>45</v>
      </c>
      <c r="AB402" s="1554">
        <f>'別紙様式2-3（６月以降分）'!AB402</f>
        <v>7</v>
      </c>
      <c r="AC402" s="1357" t="s">
        <v>10</v>
      </c>
      <c r="AD402" s="1554">
        <f>'別紙様式2-3（６月以降分）'!AD402</f>
        <v>3</v>
      </c>
      <c r="AE402" s="1357" t="s">
        <v>2188</v>
      </c>
      <c r="AF402" s="1357" t="s">
        <v>24</v>
      </c>
      <c r="AG402" s="1357">
        <f>IF(X402&gt;=1,(AB402*12+AD402)-(X402*12+Z402)+1,"")</f>
        <v>10</v>
      </c>
      <c r="AH402" s="1363" t="s">
        <v>38</v>
      </c>
      <c r="AI402" s="1484" t="str">
        <f>'別紙様式2-3（６月以降分）'!AI402</f>
        <v/>
      </c>
      <c r="AJ402" s="1556" t="str">
        <f>'別紙様式2-3（６月以降分）'!AJ402</f>
        <v/>
      </c>
      <c r="AK402" s="1584">
        <f>'別紙様式2-3（６月以降分）'!AK402</f>
        <v>0</v>
      </c>
      <c r="AL402" s="1560" t="str">
        <f>IF('別紙様式2-3（６月以降分）'!AL402="","",'別紙様式2-3（６月以降分）'!AL402)</f>
        <v/>
      </c>
      <c r="AM402" s="1572">
        <f>'別紙様式2-3（６月以降分）'!AM402</f>
        <v>0</v>
      </c>
      <c r="AN402" s="1574"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68" t="str">
        <f>IF('別紙様式2-3（６月以降分）'!AS402="","",'別紙様式2-3（６月以降分）'!AS402)</f>
        <v/>
      </c>
      <c r="AT402" s="679" t="str">
        <f t="shared" ref="AT402" si="381">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86"/>
      <c r="C403" s="1263"/>
      <c r="D403" s="1263"/>
      <c r="E403" s="1263"/>
      <c r="F403" s="1264"/>
      <c r="G403" s="1268"/>
      <c r="H403" s="1268"/>
      <c r="I403" s="1268"/>
      <c r="J403" s="1375"/>
      <c r="K403" s="1268"/>
      <c r="L403" s="1454"/>
      <c r="M403" s="1451"/>
      <c r="N403" s="1373" t="str">
        <f>IF('別紙様式2-2（４・５月分）'!Q306="","",'別紙様式2-2（４・５月分）'!Q306)</f>
        <v/>
      </c>
      <c r="O403" s="1370"/>
      <c r="P403" s="1386"/>
      <c r="Q403" s="1387"/>
      <c r="R403" s="1388"/>
      <c r="S403" s="1396"/>
      <c r="T403" s="1417"/>
      <c r="U403" s="1563"/>
      <c r="V403" s="1461"/>
      <c r="W403" s="1354"/>
      <c r="X403" s="1555"/>
      <c r="Y403" s="1358"/>
      <c r="Z403" s="1555"/>
      <c r="AA403" s="1358"/>
      <c r="AB403" s="1555"/>
      <c r="AC403" s="1358"/>
      <c r="AD403" s="1555"/>
      <c r="AE403" s="1358"/>
      <c r="AF403" s="1358"/>
      <c r="AG403" s="1358"/>
      <c r="AH403" s="1364"/>
      <c r="AI403" s="1485"/>
      <c r="AJ403" s="1557"/>
      <c r="AK403" s="1585"/>
      <c r="AL403" s="1561"/>
      <c r="AM403" s="1573"/>
      <c r="AN403" s="1575"/>
      <c r="AO403" s="1407"/>
      <c r="AP403" s="1567"/>
      <c r="AQ403" s="1407"/>
      <c r="AR403" s="1587"/>
      <c r="AS403" s="1569"/>
      <c r="AT403" s="1535" t="str">
        <f t="shared" ref="AT403" si="382">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50"/>
      <c r="B404" s="1286"/>
      <c r="C404" s="1263"/>
      <c r="D404" s="1263"/>
      <c r="E404" s="1263"/>
      <c r="F404" s="1264"/>
      <c r="G404" s="1268"/>
      <c r="H404" s="1268"/>
      <c r="I404" s="1268"/>
      <c r="J404" s="1375"/>
      <c r="K404" s="1268"/>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0"/>
      <c r="V404" s="1466" t="str">
        <f>IFERROR(VLOOKUP(K402,【参考】数式用!$A$5:$AB$27,MATCH(U404,【参考】数式用!$B$4:$AB$4,0)+1,0),"")</f>
        <v/>
      </c>
      <c r="W404" s="1468" t="s">
        <v>19</v>
      </c>
      <c r="X404" s="1538"/>
      <c r="Y404" s="1410" t="s">
        <v>10</v>
      </c>
      <c r="Z404" s="1538"/>
      <c r="AA404" s="1410" t="s">
        <v>45</v>
      </c>
      <c r="AB404" s="1538"/>
      <c r="AC404" s="1410" t="s">
        <v>10</v>
      </c>
      <c r="AD404" s="1538"/>
      <c r="AE404" s="1410" t="s">
        <v>2188</v>
      </c>
      <c r="AF404" s="1410" t="s">
        <v>24</v>
      </c>
      <c r="AG404" s="1410" t="str">
        <f>IF(X404&gt;=1,(AB404*12+AD404)-(X404*12+Z404)+1,"")</f>
        <v/>
      </c>
      <c r="AH404" s="1412" t="s">
        <v>38</v>
      </c>
      <c r="AI404" s="1414" t="str">
        <f t="shared" ref="AI404" si="383">IFERROR(ROUNDDOWN(ROUND(L402*V404,0)*M402,0)*AG404,"")</f>
        <v/>
      </c>
      <c r="AJ404" s="1578" t="str">
        <f>IFERROR(ROUNDDOWN(ROUND((L402*(V404-AX402)),0)*M402,0)*AG404,"")</f>
        <v/>
      </c>
      <c r="AK404" s="1497" t="str">
        <f>IFERROR(ROUNDDOWN(ROUNDDOWN(ROUND(L402*VLOOKUP(K402,【参考】数式用!$A$5:$AB$27,MATCH("新加算Ⅳ",【参考】数式用!$B$4:$AB$4,0)+1,0),0)*M402,0)*AG404*0.5,0),"")</f>
        <v/>
      </c>
      <c r="AL404" s="1580"/>
      <c r="AM404" s="1588" t="str">
        <f>IFERROR(IF('別紙様式2-2（４・５月分）'!Q307="ベア加算","", IF(OR(U404="新加算Ⅰ",U404="新加算Ⅱ",U404="新加算Ⅲ",U404="新加算Ⅳ"),ROUNDDOWN(ROUND(L402*VLOOKUP(K402,【参考】数式用!$A$5:$I$27,MATCH("ベア加算",【参考】数式用!$B$4:$I$4,0)+1,0),0)*M402,0)*AG404,"")),"")</f>
        <v/>
      </c>
      <c r="AN404" s="1544"/>
      <c r="AO404" s="1536"/>
      <c r="AP404" s="1548"/>
      <c r="AQ404" s="1536"/>
      <c r="AR404" s="1550"/>
      <c r="AS404" s="1552"/>
      <c r="AT404" s="1535"/>
      <c r="AU404" s="554"/>
      <c r="AV404" s="1496" t="str">
        <f>IF(AND(AB402&lt;&gt;7,AD402&lt;&gt;3),"V列に色付け","")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69"/>
      <c r="H405" s="1269"/>
      <c r="I405" s="1269"/>
      <c r="J405" s="1376"/>
      <c r="K405" s="1269"/>
      <c r="L405" s="1455"/>
      <c r="M405" s="1452"/>
      <c r="N405" s="662" t="str">
        <f>IF('別紙様式2-2（４・５月分）'!Q307="","",'別紙様式2-2（４・５月分）'!Q307)</f>
        <v/>
      </c>
      <c r="O405" s="1372"/>
      <c r="P405" s="1394"/>
      <c r="Q405" s="1508"/>
      <c r="R405" s="1392"/>
      <c r="S405" s="1398"/>
      <c r="T405" s="1463"/>
      <c r="U405" s="1571"/>
      <c r="V405" s="1467"/>
      <c r="W405" s="1469"/>
      <c r="X405" s="1539"/>
      <c r="Y405" s="1411"/>
      <c r="Z405" s="1539"/>
      <c r="AA405" s="1411"/>
      <c r="AB405" s="1539"/>
      <c r="AC405" s="1411"/>
      <c r="AD405" s="1539"/>
      <c r="AE405" s="1411"/>
      <c r="AF405" s="1411"/>
      <c r="AG405" s="1411"/>
      <c r="AH405" s="1413"/>
      <c r="AI405" s="1415"/>
      <c r="AJ405" s="1579"/>
      <c r="AK405" s="1498"/>
      <c r="AL405" s="1581"/>
      <c r="AM405" s="1589"/>
      <c r="AN405" s="1545"/>
      <c r="AO405" s="1537"/>
      <c r="AP405" s="1549"/>
      <c r="AQ405" s="1537"/>
      <c r="AR405" s="1551"/>
      <c r="AS405" s="1553"/>
      <c r="AT405" s="684" t="str">
        <f t="shared" ref="AT405" si="384">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86" t="str">
        <f>IF(基本情報入力シート!C152="","",基本情報入力シート!C152)</f>
        <v/>
      </c>
      <c r="C406" s="1263"/>
      <c r="D406" s="1263"/>
      <c r="E406" s="1263"/>
      <c r="F406" s="1264"/>
      <c r="G406" s="1268" t="str">
        <f>IF(基本情報入力シート!M152="","",基本情報入力シート!M152)</f>
        <v/>
      </c>
      <c r="H406" s="1268" t="str">
        <f>IF(基本情報入力シート!R152="","",基本情報入力シート!R152)</f>
        <v/>
      </c>
      <c r="I406" s="1268" t="str">
        <f>IF(基本情報入力シート!W152="","",基本情報入力シート!W152)</f>
        <v/>
      </c>
      <c r="J406" s="1375" t="str">
        <f>IF(基本情報入力シート!X152="","",基本情報入力シート!X152)</f>
        <v/>
      </c>
      <c r="K406" s="1268"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2" t="str">
        <f>IF('別紙様式2-3（６月以降分）'!U406="","",'別紙様式2-3（６月以降分）'!U406)</f>
        <v/>
      </c>
      <c r="V406" s="1460" t="str">
        <f>IFERROR(VLOOKUP(K406,【参考】数式用!$A$5:$AB$27,MATCH(U406,【参考】数式用!$B$4:$AB$4,0)+1,0),"")</f>
        <v/>
      </c>
      <c r="W406" s="1353" t="s">
        <v>19</v>
      </c>
      <c r="X406" s="1554">
        <f>'別紙様式2-3（６月以降分）'!X406</f>
        <v>6</v>
      </c>
      <c r="Y406" s="1357" t="s">
        <v>10</v>
      </c>
      <c r="Z406" s="1554">
        <f>'別紙様式2-3（６月以降分）'!Z406</f>
        <v>6</v>
      </c>
      <c r="AA406" s="1357" t="s">
        <v>45</v>
      </c>
      <c r="AB406" s="1554">
        <f>'別紙様式2-3（６月以降分）'!AB406</f>
        <v>7</v>
      </c>
      <c r="AC406" s="1357" t="s">
        <v>10</v>
      </c>
      <c r="AD406" s="1554">
        <f>'別紙様式2-3（６月以降分）'!AD406</f>
        <v>3</v>
      </c>
      <c r="AE406" s="1357" t="s">
        <v>2188</v>
      </c>
      <c r="AF406" s="1357" t="s">
        <v>24</v>
      </c>
      <c r="AG406" s="1357">
        <f>IF(X406&gt;=1,(AB406*12+AD406)-(X406*12+Z406)+1,"")</f>
        <v>10</v>
      </c>
      <c r="AH406" s="1363" t="s">
        <v>38</v>
      </c>
      <c r="AI406" s="1484" t="str">
        <f>'別紙様式2-3（６月以降分）'!AI406</f>
        <v/>
      </c>
      <c r="AJ406" s="1556" t="str">
        <f>'別紙様式2-3（６月以降分）'!AJ406</f>
        <v/>
      </c>
      <c r="AK406" s="1584">
        <f>'別紙様式2-3（６月以降分）'!AK406</f>
        <v>0</v>
      </c>
      <c r="AL406" s="1560" t="str">
        <f>IF('別紙様式2-3（６月以降分）'!AL406="","",'別紙様式2-3（６月以降分）'!AL406)</f>
        <v/>
      </c>
      <c r="AM406" s="1572">
        <f>'別紙様式2-3（６月以降分）'!AM406</f>
        <v>0</v>
      </c>
      <c r="AN406" s="1574"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68" t="str">
        <f>IF('別紙様式2-3（６月以降分）'!AS406="","",'別紙様式2-3（６月以降分）'!AS406)</f>
        <v/>
      </c>
      <c r="AT406" s="679" t="str">
        <f t="shared" ref="AT406" si="385">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86"/>
      <c r="C407" s="1263"/>
      <c r="D407" s="1263"/>
      <c r="E407" s="1263"/>
      <c r="F407" s="1264"/>
      <c r="G407" s="1268"/>
      <c r="H407" s="1268"/>
      <c r="I407" s="1268"/>
      <c r="J407" s="1375"/>
      <c r="K407" s="1268"/>
      <c r="L407" s="1454"/>
      <c r="M407" s="1456"/>
      <c r="N407" s="1373" t="str">
        <f>IF('別紙様式2-2（４・５月分）'!Q309="","",'別紙様式2-2（４・５月分）'!Q309)</f>
        <v/>
      </c>
      <c r="O407" s="1370"/>
      <c r="P407" s="1386"/>
      <c r="Q407" s="1387"/>
      <c r="R407" s="1388"/>
      <c r="S407" s="1396"/>
      <c r="T407" s="1417"/>
      <c r="U407" s="1563"/>
      <c r="V407" s="1461"/>
      <c r="W407" s="1354"/>
      <c r="X407" s="1555"/>
      <c r="Y407" s="1358"/>
      <c r="Z407" s="1555"/>
      <c r="AA407" s="1358"/>
      <c r="AB407" s="1555"/>
      <c r="AC407" s="1358"/>
      <c r="AD407" s="1555"/>
      <c r="AE407" s="1358"/>
      <c r="AF407" s="1358"/>
      <c r="AG407" s="1358"/>
      <c r="AH407" s="1364"/>
      <c r="AI407" s="1485"/>
      <c r="AJ407" s="1557"/>
      <c r="AK407" s="1585"/>
      <c r="AL407" s="1561"/>
      <c r="AM407" s="1573"/>
      <c r="AN407" s="1575"/>
      <c r="AO407" s="1407"/>
      <c r="AP407" s="1567"/>
      <c r="AQ407" s="1407"/>
      <c r="AR407" s="1587"/>
      <c r="AS407" s="1569"/>
      <c r="AT407" s="1535" t="str">
        <f t="shared" ref="AT407" si="386">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50"/>
      <c r="B408" s="1286"/>
      <c r="C408" s="1263"/>
      <c r="D408" s="1263"/>
      <c r="E408" s="1263"/>
      <c r="F408" s="1264"/>
      <c r="G408" s="1268"/>
      <c r="H408" s="1268"/>
      <c r="I408" s="1268"/>
      <c r="J408" s="1375"/>
      <c r="K408" s="1268"/>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0"/>
      <c r="V408" s="1466" t="str">
        <f>IFERROR(VLOOKUP(K406,【参考】数式用!$A$5:$AB$27,MATCH(U408,【参考】数式用!$B$4:$AB$4,0)+1,0),"")</f>
        <v/>
      </c>
      <c r="W408" s="1468" t="s">
        <v>19</v>
      </c>
      <c r="X408" s="1538"/>
      <c r="Y408" s="1410" t="s">
        <v>10</v>
      </c>
      <c r="Z408" s="1538"/>
      <c r="AA408" s="1410" t="s">
        <v>45</v>
      </c>
      <c r="AB408" s="1538"/>
      <c r="AC408" s="1410" t="s">
        <v>10</v>
      </c>
      <c r="AD408" s="1538"/>
      <c r="AE408" s="1410" t="s">
        <v>2188</v>
      </c>
      <c r="AF408" s="1410" t="s">
        <v>24</v>
      </c>
      <c r="AG408" s="1410" t="str">
        <f>IF(X408&gt;=1,(AB408*12+AD408)-(X408*12+Z408)+1,"")</f>
        <v/>
      </c>
      <c r="AH408" s="1412" t="s">
        <v>38</v>
      </c>
      <c r="AI408" s="1414" t="str">
        <f t="shared" ref="AI408" si="387">IFERROR(ROUNDDOWN(ROUND(L406*V408,0)*M406,0)*AG408,"")</f>
        <v/>
      </c>
      <c r="AJ408" s="1578" t="str">
        <f>IFERROR(ROUNDDOWN(ROUND((L406*(V408-AX406)),0)*M406,0)*AG408,"")</f>
        <v/>
      </c>
      <c r="AK408" s="1497" t="str">
        <f>IFERROR(ROUNDDOWN(ROUNDDOWN(ROUND(L406*VLOOKUP(K406,【参考】数式用!$A$5:$AB$27,MATCH("新加算Ⅳ",【参考】数式用!$B$4:$AB$4,0)+1,0),0)*M406,0)*AG408*0.5,0),"")</f>
        <v/>
      </c>
      <c r="AL408" s="1580"/>
      <c r="AM408" s="1588" t="str">
        <f>IFERROR(IF('別紙様式2-2（４・５月分）'!Q310="ベア加算","", IF(OR(U408="新加算Ⅰ",U408="新加算Ⅱ",U408="新加算Ⅲ",U408="新加算Ⅳ"),ROUNDDOWN(ROUND(L406*VLOOKUP(K406,【参考】数式用!$A$5:$I$27,MATCH("ベア加算",【参考】数式用!$B$4:$I$4,0)+1,0),0)*M406,0)*AG408,"")),"")</f>
        <v/>
      </c>
      <c r="AN408" s="1544"/>
      <c r="AO408" s="1536"/>
      <c r="AP408" s="1548"/>
      <c r="AQ408" s="1536"/>
      <c r="AR408" s="1550"/>
      <c r="AS408" s="1552"/>
      <c r="AT408" s="1535"/>
      <c r="AU408" s="554"/>
      <c r="AV408" s="1496" t="str">
        <f>IF(AND(AB406&lt;&gt;7,AD406&lt;&gt;3),"V列に色付け","")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69"/>
      <c r="H409" s="1269"/>
      <c r="I409" s="1269"/>
      <c r="J409" s="1376"/>
      <c r="K409" s="1269"/>
      <c r="L409" s="1455"/>
      <c r="M409" s="1457"/>
      <c r="N409" s="662" t="str">
        <f>IF('別紙様式2-2（４・５月分）'!Q310="","",'別紙様式2-2（４・５月分）'!Q310)</f>
        <v/>
      </c>
      <c r="O409" s="1372"/>
      <c r="P409" s="1394"/>
      <c r="Q409" s="1508"/>
      <c r="R409" s="1392"/>
      <c r="S409" s="1398"/>
      <c r="T409" s="1463"/>
      <c r="U409" s="1571"/>
      <c r="V409" s="1467"/>
      <c r="W409" s="1469"/>
      <c r="X409" s="1539"/>
      <c r="Y409" s="1411"/>
      <c r="Z409" s="1539"/>
      <c r="AA409" s="1411"/>
      <c r="AB409" s="1539"/>
      <c r="AC409" s="1411"/>
      <c r="AD409" s="1539"/>
      <c r="AE409" s="1411"/>
      <c r="AF409" s="1411"/>
      <c r="AG409" s="1411"/>
      <c r="AH409" s="1413"/>
      <c r="AI409" s="1415"/>
      <c r="AJ409" s="1579"/>
      <c r="AK409" s="1498"/>
      <c r="AL409" s="1581"/>
      <c r="AM409" s="1589"/>
      <c r="AN409" s="1545"/>
      <c r="AO409" s="1537"/>
      <c r="AP409" s="1549"/>
      <c r="AQ409" s="1537"/>
      <c r="AR409" s="1551"/>
      <c r="AS409" s="1553"/>
      <c r="AT409" s="684" t="str">
        <f t="shared" ref="AT409" si="388">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51">
        <v>100</v>
      </c>
      <c r="B410" s="1285" t="str">
        <f>IF(基本情報入力シート!C153="","",基本情報入力シート!C153)</f>
        <v/>
      </c>
      <c r="C410" s="1261"/>
      <c r="D410" s="1261"/>
      <c r="E410" s="1261"/>
      <c r="F410" s="1262"/>
      <c r="G410" s="1267" t="str">
        <f>IF(基本情報入力シート!M153="","",基本情報入力シート!M153)</f>
        <v/>
      </c>
      <c r="H410" s="1267" t="str">
        <f>IF(基本情報入力シート!R153="","",基本情報入力シート!R153)</f>
        <v/>
      </c>
      <c r="I410" s="1267" t="str">
        <f>IF(基本情報入力シート!W153="","",基本情報入力シート!W153)</f>
        <v/>
      </c>
      <c r="J410" s="1382" t="str">
        <f>IF(基本情報入力シート!X153="","",基本情報入力シート!X153)</f>
        <v/>
      </c>
      <c r="K410" s="1267"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2" t="str">
        <f>IF('別紙様式2-3（６月以降分）'!U410="","",'別紙様式2-3（６月以降分）'!U410)</f>
        <v/>
      </c>
      <c r="V410" s="1460" t="str">
        <f>IFERROR(VLOOKUP(K410,【参考】数式用!$A$5:$AB$27,MATCH(U410,【参考】数式用!$B$4:$AB$4,0)+1,0),"")</f>
        <v/>
      </c>
      <c r="W410" s="1353" t="s">
        <v>19</v>
      </c>
      <c r="X410" s="1554">
        <f>'別紙様式2-3（６月以降分）'!X410</f>
        <v>6</v>
      </c>
      <c r="Y410" s="1357" t="s">
        <v>10</v>
      </c>
      <c r="Z410" s="1554">
        <f>'別紙様式2-3（６月以降分）'!Z410</f>
        <v>6</v>
      </c>
      <c r="AA410" s="1357" t="s">
        <v>45</v>
      </c>
      <c r="AB410" s="1554">
        <f>'別紙様式2-3（６月以降分）'!AB410</f>
        <v>7</v>
      </c>
      <c r="AC410" s="1357" t="s">
        <v>10</v>
      </c>
      <c r="AD410" s="1554">
        <f>'別紙様式2-3（６月以降分）'!AD410</f>
        <v>3</v>
      </c>
      <c r="AE410" s="1357" t="s">
        <v>2188</v>
      </c>
      <c r="AF410" s="1357" t="s">
        <v>24</v>
      </c>
      <c r="AG410" s="1357">
        <f>IF(X410&gt;=1,(AB410*12+AD410)-(X410*12+Z410)+1,"")</f>
        <v>10</v>
      </c>
      <c r="AH410" s="1363" t="s">
        <v>38</v>
      </c>
      <c r="AI410" s="1484" t="str">
        <f>'別紙様式2-3（６月以降分）'!AI410</f>
        <v/>
      </c>
      <c r="AJ410" s="1556" t="str">
        <f>'別紙様式2-3（６月以降分）'!AJ410</f>
        <v/>
      </c>
      <c r="AK410" s="1584">
        <f>'別紙様式2-3（６月以降分）'!AK410</f>
        <v>0</v>
      </c>
      <c r="AL410" s="1560" t="str">
        <f>IF('別紙様式2-3（６月以降分）'!AL410="","",'別紙様式2-3（６月以降分）'!AL410)</f>
        <v/>
      </c>
      <c r="AM410" s="1572">
        <f>'別紙様式2-3（６月以降分）'!AM410</f>
        <v>0</v>
      </c>
      <c r="AN410" s="1574"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68" t="str">
        <f>IF('別紙様式2-3（６月以降分）'!AS410="","",'別紙様式2-3（６月以降分）'!AS410)</f>
        <v/>
      </c>
      <c r="AT410" s="679" t="str">
        <f t="shared" ref="AT410" si="389">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86"/>
      <c r="C411" s="1263"/>
      <c r="D411" s="1263"/>
      <c r="E411" s="1263"/>
      <c r="F411" s="1264"/>
      <c r="G411" s="1268"/>
      <c r="H411" s="1268"/>
      <c r="I411" s="1268"/>
      <c r="J411" s="1375"/>
      <c r="K411" s="1268"/>
      <c r="L411" s="1454"/>
      <c r="M411" s="1451"/>
      <c r="N411" s="1373" t="str">
        <f>IF('別紙様式2-2（４・５月分）'!Q312="","",'別紙様式2-2（４・５月分）'!Q312)</f>
        <v/>
      </c>
      <c r="O411" s="1370"/>
      <c r="P411" s="1386"/>
      <c r="Q411" s="1387"/>
      <c r="R411" s="1388"/>
      <c r="S411" s="1396"/>
      <c r="T411" s="1417"/>
      <c r="U411" s="1563"/>
      <c r="V411" s="1461"/>
      <c r="W411" s="1354"/>
      <c r="X411" s="1555"/>
      <c r="Y411" s="1358"/>
      <c r="Z411" s="1555"/>
      <c r="AA411" s="1358"/>
      <c r="AB411" s="1555"/>
      <c r="AC411" s="1358"/>
      <c r="AD411" s="1555"/>
      <c r="AE411" s="1358"/>
      <c r="AF411" s="1358"/>
      <c r="AG411" s="1358"/>
      <c r="AH411" s="1364"/>
      <c r="AI411" s="1485"/>
      <c r="AJ411" s="1557"/>
      <c r="AK411" s="1585"/>
      <c r="AL411" s="1561"/>
      <c r="AM411" s="1573"/>
      <c r="AN411" s="1575"/>
      <c r="AO411" s="1407"/>
      <c r="AP411" s="1567"/>
      <c r="AQ411" s="1407"/>
      <c r="AR411" s="1587"/>
      <c r="AS411" s="1569"/>
      <c r="AT411" s="1535" t="str">
        <f t="shared" ref="AT411" si="390">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50"/>
      <c r="B412" s="1286"/>
      <c r="C412" s="1263"/>
      <c r="D412" s="1263"/>
      <c r="E412" s="1263"/>
      <c r="F412" s="1264"/>
      <c r="G412" s="1268"/>
      <c r="H412" s="1268"/>
      <c r="I412" s="1268"/>
      <c r="J412" s="1375"/>
      <c r="K412" s="1268"/>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0"/>
      <c r="V412" s="1466" t="str">
        <f>IFERROR(VLOOKUP(K410,【参考】数式用!$A$5:$AB$27,MATCH(U412,【参考】数式用!$B$4:$AB$4,0)+1,0),"")</f>
        <v/>
      </c>
      <c r="W412" s="1468" t="s">
        <v>19</v>
      </c>
      <c r="X412" s="1538"/>
      <c r="Y412" s="1410" t="s">
        <v>10</v>
      </c>
      <c r="Z412" s="1538"/>
      <c r="AA412" s="1410" t="s">
        <v>45</v>
      </c>
      <c r="AB412" s="1538"/>
      <c r="AC412" s="1410" t="s">
        <v>10</v>
      </c>
      <c r="AD412" s="1538"/>
      <c r="AE412" s="1410" t="s">
        <v>2188</v>
      </c>
      <c r="AF412" s="1410" t="s">
        <v>24</v>
      </c>
      <c r="AG412" s="1410" t="str">
        <f>IF(X412&gt;=1,(AB412*12+AD412)-(X412*12+Z412)+1,"")</f>
        <v/>
      </c>
      <c r="AH412" s="1412" t="s">
        <v>38</v>
      </c>
      <c r="AI412" s="1414" t="str">
        <f t="shared" ref="AI412" si="391">IFERROR(ROUNDDOWN(ROUND(L410*V412,0)*M410,0)*AG412,"")</f>
        <v/>
      </c>
      <c r="AJ412" s="1578" t="str">
        <f>IFERROR(ROUNDDOWN(ROUND((L410*(V412-AX410)),0)*M410,0)*AG412,"")</f>
        <v/>
      </c>
      <c r="AK412" s="1497" t="str">
        <f>IFERROR(ROUNDDOWN(ROUNDDOWN(ROUND(L410*VLOOKUP(K410,【参考】数式用!$A$5:$AB$27,MATCH("新加算Ⅳ",【参考】数式用!$B$4:$AB$4,0)+1,0),0)*M410,0)*AG412*0.5,0),"")</f>
        <v/>
      </c>
      <c r="AL412" s="1580"/>
      <c r="AM412" s="1588" t="str">
        <f>IFERROR(IF('別紙様式2-2（４・５月分）'!Q313="ベア加算","", IF(OR(U412="新加算Ⅰ",U412="新加算Ⅱ",U412="新加算Ⅲ",U412="新加算Ⅳ"),ROUNDDOWN(ROUND(L410*VLOOKUP(K410,【参考】数式用!$A$5:$I$27,MATCH("ベア加算",【参考】数式用!$B$4:$I$4,0)+1,0),0)*M410,0)*AG412,"")),"")</f>
        <v/>
      </c>
      <c r="AN412" s="1544"/>
      <c r="AO412" s="1536"/>
      <c r="AP412" s="1548"/>
      <c r="AQ412" s="1536"/>
      <c r="AR412" s="1550"/>
      <c r="AS412" s="1552"/>
      <c r="AT412" s="1535"/>
      <c r="AU412" s="554"/>
      <c r="AV412" s="1496" t="str">
        <f>IF(AND(AB410&lt;&gt;7,AD410&lt;&gt;3),"V列に色付け","")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69"/>
      <c r="H413" s="1269"/>
      <c r="I413" s="1269"/>
      <c r="J413" s="1376"/>
      <c r="K413" s="1269"/>
      <c r="L413" s="1455"/>
      <c r="M413" s="1452"/>
      <c r="N413" s="662" t="str">
        <f>IF('別紙様式2-2（４・５月分）'!Q313="","",'別紙様式2-2（４・５月分）'!Q313)</f>
        <v/>
      </c>
      <c r="O413" s="1372"/>
      <c r="P413" s="1394"/>
      <c r="Q413" s="1508"/>
      <c r="R413" s="1392"/>
      <c r="S413" s="1398"/>
      <c r="T413" s="1463"/>
      <c r="U413" s="1571"/>
      <c r="V413" s="1467"/>
      <c r="W413" s="1469"/>
      <c r="X413" s="1539"/>
      <c r="Y413" s="1411"/>
      <c r="Z413" s="1539"/>
      <c r="AA413" s="1411"/>
      <c r="AB413" s="1539"/>
      <c r="AC413" s="1411"/>
      <c r="AD413" s="1539"/>
      <c r="AE413" s="1411"/>
      <c r="AF413" s="1411"/>
      <c r="AG413" s="1411"/>
      <c r="AH413" s="1413"/>
      <c r="AI413" s="1415"/>
      <c r="AJ413" s="1579"/>
      <c r="AK413" s="1498"/>
      <c r="AL413" s="1581"/>
      <c r="AM413" s="1589"/>
      <c r="AN413" s="1545"/>
      <c r="AO413" s="1537"/>
      <c r="AP413" s="1549"/>
      <c r="AQ413" s="1537"/>
      <c r="AR413" s="1551"/>
      <c r="AS413" s="1553"/>
      <c r="AT413" s="684" t="str">
        <f t="shared" ref="AT413" si="392">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AX414" s="440" t="e">
        <f>IF(SUM('別紙様式2-2（４・５月分）'!#REF!)=0,"",SUM('別紙様式2-2（４・５月分）'!#REF!))</f>
        <v>#REF!</v>
      </c>
      <c r="BD414" s="175"/>
      <c r="BE414" s="175"/>
      <c r="BF414" s="175"/>
      <c r="BG414" s="175"/>
      <c r="BH414" s="175"/>
    </row>
  </sheetData>
  <sheetProtection algorithmName="SHA-512" hashValue="LTWyjSRvEK4CiH6V/YYgO39TbVQPQxQ1DSBtzH1Xk7gjwMMy8hJ8fgth0CFn9iT6ebSPSVqrwzXERfJ6BkIpJA==" saltValue="vItJhpEsd6bpAMF5tH83o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M86:AM87"/>
    <mergeCell ref="AN86:AN8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Q92:AQ93"/>
    <mergeCell ref="AR92:AR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O42:O45"/>
    <mergeCell ref="P42:R43"/>
    <mergeCell ref="S42:S43"/>
    <mergeCell ref="T42:T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R44:R45"/>
    <mergeCell ref="S44:S45"/>
    <mergeCell ref="T44:T45"/>
    <mergeCell ref="U44:U45"/>
    <mergeCell ref="V44:V45"/>
    <mergeCell ref="W44:W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M44:AM45"/>
    <mergeCell ref="A42:A45"/>
    <mergeCell ref="B42:F45"/>
    <mergeCell ref="G42:G45"/>
    <mergeCell ref="H42:H45"/>
    <mergeCell ref="I42:I45"/>
    <mergeCell ref="J42:J45"/>
    <mergeCell ref="K42:K45"/>
    <mergeCell ref="L42:L45"/>
    <mergeCell ref="M42:M45"/>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N43:N44"/>
    <mergeCell ref="P44:P45"/>
    <mergeCell ref="L38:L41"/>
    <mergeCell ref="M38:M41"/>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44:AJ45"/>
    <mergeCell ref="AK44:AK45"/>
    <mergeCell ref="U42:U43"/>
    <mergeCell ref="V42:V43"/>
    <mergeCell ref="Q44:Q45"/>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K34:K37"/>
    <mergeCell ref="L34:L37"/>
    <mergeCell ref="M34:M37"/>
    <mergeCell ref="AQ34:AQ35"/>
    <mergeCell ref="A34:A37"/>
    <mergeCell ref="B34:F37"/>
    <mergeCell ref="G34:G37"/>
    <mergeCell ref="H34:H37"/>
    <mergeCell ref="I34:I37"/>
    <mergeCell ref="AR34:AR35"/>
    <mergeCell ref="AS34:AS35"/>
    <mergeCell ref="AV34:AV35"/>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AG34:AG35"/>
    <mergeCell ref="AH34:AH35"/>
    <mergeCell ref="AI34:AI35"/>
    <mergeCell ref="AJ34:AJ35"/>
    <mergeCell ref="Y34:Y35"/>
    <mergeCell ref="Z34:Z35"/>
    <mergeCell ref="AA34:AA35"/>
    <mergeCell ref="AB34:AB35"/>
    <mergeCell ref="AC34:AC35"/>
    <mergeCell ref="AD34:AD35"/>
    <mergeCell ref="S34:S35"/>
    <mergeCell ref="T34:T35"/>
    <mergeCell ref="U34:U35"/>
    <mergeCell ref="V34:V35"/>
    <mergeCell ref="W34:W35"/>
    <mergeCell ref="X34:X35"/>
    <mergeCell ref="O34:O37"/>
    <mergeCell ref="P34:R35"/>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X32:X33"/>
    <mergeCell ref="Y32:Y33"/>
    <mergeCell ref="Z32:Z33"/>
    <mergeCell ref="AA32:AA33"/>
    <mergeCell ref="AB32:AB33"/>
    <mergeCell ref="AC32:AC33"/>
    <mergeCell ref="N31:N32"/>
    <mergeCell ref="P32:P33"/>
    <mergeCell ref="Q32:Q33"/>
    <mergeCell ref="R32:R33"/>
    <mergeCell ref="S32:S33"/>
    <mergeCell ref="T32:T33"/>
    <mergeCell ref="U32:U33"/>
    <mergeCell ref="V32:V33"/>
    <mergeCell ref="W32:W33"/>
    <mergeCell ref="AO30:AO31"/>
    <mergeCell ref="AI30:AI31"/>
    <mergeCell ref="AJ30:AJ31"/>
    <mergeCell ref="AK30:AK31"/>
    <mergeCell ref="AL30:AL31"/>
    <mergeCell ref="AM30:AM31"/>
    <mergeCell ref="AN30:AN31"/>
    <mergeCell ref="AC30:AC31"/>
    <mergeCell ref="AD30:AD31"/>
    <mergeCell ref="AE30:AE31"/>
    <mergeCell ref="AF30:AF31"/>
    <mergeCell ref="AG30:AG31"/>
    <mergeCell ref="AH30:AH31"/>
    <mergeCell ref="AK26:AK27"/>
    <mergeCell ref="AL26:AL27"/>
    <mergeCell ref="AA26:AA27"/>
    <mergeCell ref="AB26:AB27"/>
    <mergeCell ref="AC26:AC27"/>
    <mergeCell ref="AD26:AD27"/>
    <mergeCell ref="AE26:AE27"/>
    <mergeCell ref="AF26:AF27"/>
    <mergeCell ref="U26:U27"/>
    <mergeCell ref="V26:V27"/>
    <mergeCell ref="W26:W27"/>
    <mergeCell ref="X26:X27"/>
    <mergeCell ref="Y26:Y27"/>
    <mergeCell ref="Z26:Z27"/>
    <mergeCell ref="O26:O29"/>
    <mergeCell ref="P26:R27"/>
    <mergeCell ref="S26:S27"/>
    <mergeCell ref="T26:T27"/>
    <mergeCell ref="AA28:AA29"/>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V28:V29"/>
    <mergeCell ref="W28:W29"/>
    <mergeCell ref="X28:X29"/>
    <mergeCell ref="Y28:Y29"/>
    <mergeCell ref="Z28:Z29"/>
    <mergeCell ref="L26:L29"/>
    <mergeCell ref="M26:M29"/>
    <mergeCell ref="AP32:AP33"/>
    <mergeCell ref="AQ32:AQ33"/>
    <mergeCell ref="AR32:AR33"/>
    <mergeCell ref="AS32:AS33"/>
    <mergeCell ref="W30:W31"/>
    <mergeCell ref="X30:X31"/>
    <mergeCell ref="Y30:Y31"/>
    <mergeCell ref="Z30:Z31"/>
    <mergeCell ref="AA30:AA31"/>
    <mergeCell ref="AB30:AB31"/>
    <mergeCell ref="O30:O33"/>
    <mergeCell ref="P30:R31"/>
    <mergeCell ref="S30:S31"/>
    <mergeCell ref="T30:T31"/>
    <mergeCell ref="U30:U31"/>
    <mergeCell ref="V30:V31"/>
    <mergeCell ref="AP30:AP31"/>
    <mergeCell ref="AQ30:AQ31"/>
    <mergeCell ref="AR30:AR31"/>
    <mergeCell ref="AS30:AS31"/>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L24:AL25"/>
    <mergeCell ref="AM24:AM25"/>
    <mergeCell ref="AN24:AN25"/>
    <mergeCell ref="AO24:AO25"/>
    <mergeCell ref="AP24:AP25"/>
    <mergeCell ref="AQ24:AQ25"/>
    <mergeCell ref="AF24:AF25"/>
    <mergeCell ref="AG24:AG25"/>
    <mergeCell ref="AH24:AH25"/>
    <mergeCell ref="AI24:AI25"/>
    <mergeCell ref="AJ24:AJ25"/>
    <mergeCell ref="AK24:AK25"/>
    <mergeCell ref="Z24:Z25"/>
    <mergeCell ref="AA24:AA25"/>
    <mergeCell ref="AB24:AB25"/>
    <mergeCell ref="AC24:AC25"/>
    <mergeCell ref="AD24:AD25"/>
    <mergeCell ref="AE24:AE25"/>
    <mergeCell ref="T24:T25"/>
    <mergeCell ref="U24:U25"/>
    <mergeCell ref="V24:V25"/>
    <mergeCell ref="W24:W25"/>
    <mergeCell ref="X24:X25"/>
    <mergeCell ref="Y24:Y25"/>
    <mergeCell ref="J22:J25"/>
    <mergeCell ref="K22:K25"/>
    <mergeCell ref="L22:L25"/>
    <mergeCell ref="M22:M25"/>
    <mergeCell ref="AQ22:AQ23"/>
    <mergeCell ref="A22:A25"/>
    <mergeCell ref="B22:F25"/>
    <mergeCell ref="G22:G25"/>
    <mergeCell ref="H22:H25"/>
    <mergeCell ref="I22:I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S14:AS15"/>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O20:AO21"/>
    <mergeCell ref="AD20:AD21"/>
    <mergeCell ref="P18:R19"/>
    <mergeCell ref="S18:S19"/>
    <mergeCell ref="T18:T19"/>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V52:AV53"/>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election activeCell="W12" sqref="W12:AH13"/>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2357</v>
      </c>
      <c r="AJ1" s="1" t="s">
        <v>246</v>
      </c>
      <c r="AM1" s="1" t="s">
        <v>247</v>
      </c>
      <c r="AO1" s="2" t="s">
        <v>256</v>
      </c>
      <c r="AQ1" s="75" t="s">
        <v>2379</v>
      </c>
    </row>
    <row r="2" spans="1:48">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2356</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26.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2297</v>
      </c>
      <c r="AG5" s="139" t="s">
        <v>2298</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21.75"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2300</v>
      </c>
      <c r="AG6" s="141" t="s">
        <v>2302</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2300</v>
      </c>
      <c r="AG7" s="141" t="s">
        <v>2302</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2300</v>
      </c>
      <c r="AG8" s="141" t="s">
        <v>2302</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2300</v>
      </c>
      <c r="AG9" s="141" t="s">
        <v>2302</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2300</v>
      </c>
      <c r="AG10" s="141" t="s">
        <v>2302</v>
      </c>
      <c r="AH10" s="155" t="s">
        <v>2303</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2300</v>
      </c>
      <c r="AG11" s="141" t="s">
        <v>2302</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2300</v>
      </c>
      <c r="AG12" s="141" t="s">
        <v>2302</v>
      </c>
      <c r="AH12" s="155" t="s">
        <v>2304</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2300</v>
      </c>
      <c r="AG13" s="141" t="s">
        <v>2302</v>
      </c>
      <c r="AH13" s="155" t="s">
        <v>2304</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2300</v>
      </c>
      <c r="AG14" s="141" t="s">
        <v>2302</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2300</v>
      </c>
      <c r="AG15" s="141" t="s">
        <v>2302</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2300</v>
      </c>
      <c r="AG16" s="141" t="s">
        <v>2302</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2300</v>
      </c>
      <c r="AG17" s="141" t="s">
        <v>2302</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2300</v>
      </c>
      <c r="AG18" s="141" t="s">
        <v>2302</v>
      </c>
      <c r="AH18" s="155" t="s">
        <v>2305</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2300</v>
      </c>
      <c r="AG19" s="141" t="s">
        <v>2302</v>
      </c>
      <c r="AH19" s="155" t="s">
        <v>2305</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2300</v>
      </c>
      <c r="AG20" s="141" t="s">
        <v>2302</v>
      </c>
      <c r="AH20" s="155" t="s">
        <v>2294</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2300</v>
      </c>
      <c r="AG21" s="141" t="s">
        <v>2302</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2300</v>
      </c>
      <c r="AG22" s="141" t="s">
        <v>2302</v>
      </c>
      <c r="AH22" s="155" t="s">
        <v>2295</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2300</v>
      </c>
      <c r="AG23" s="141" t="s">
        <v>2302</v>
      </c>
      <c r="AH23" s="155" t="s">
        <v>2295</v>
      </c>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2300</v>
      </c>
      <c r="AG24" s="141" t="s">
        <v>2302</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2300</v>
      </c>
      <c r="AG25" s="143" t="s">
        <v>2302</v>
      </c>
      <c r="AH25" s="157" t="s">
        <v>2294</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2372</v>
      </c>
      <c r="AG26" s="145" t="s">
        <v>2306</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2299</v>
      </c>
      <c r="AG27" s="160" t="s">
        <v>2301</v>
      </c>
      <c r="AH27" s="161" t="s">
        <v>2307</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2296</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2024-03-06T04:52:53Z</dcterms:modified>
</cp:coreProperties>
</file>